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D 1.4.2 PLYNOVOD" sheetId="2" r:id="rId2"/>
    <sheet name="02 - D 1.4.1 TECHNOLOGIE ..." sheetId="3" r:id="rId3"/>
    <sheet name="03 - D 1.2 STAVEBNĚ TECHN..." sheetId="4" r:id="rId4"/>
    <sheet name="04 - D 1.4.1 TECHNOLOGIE ..." sheetId="5" r:id="rId5"/>
    <sheet name="05 - D 1.4.1 TECHNOLOGIE ..." sheetId="6" r:id="rId6"/>
    <sheet name="06 - D 1.4.3 MĚŘENÍ A REG..." sheetId="7" r:id="rId7"/>
    <sheet name="07 - D 1.4.3 MĚŘENÍ A REG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'01 - D 1.4.2 PLYNOVOD'!$C$119:$K$150</definedName>
    <definedName name="_xlnm.Print_Area" localSheetId="1">'01 - D 1.4.2 PLYNOVOD'!$C$4:$J$76,'01 - D 1.4.2 PLYNOVOD'!$C$82:$J$101,'01 - D 1.4.2 PLYNOVOD'!$C$107:$J$150</definedName>
    <definedName name="_xlnm.Print_Titles" localSheetId="1">'01 - D 1.4.2 PLYNOVOD'!$119:$119</definedName>
    <definedName name="_xlnm._FilterDatabase" localSheetId="2" hidden="1">'02 - D 1.4.1 TECHNOLOGIE ...'!$C$127:$K$247</definedName>
    <definedName name="_xlnm.Print_Area" localSheetId="2">'02 - D 1.4.1 TECHNOLOGIE ...'!$C$4:$J$76,'02 - D 1.4.1 TECHNOLOGIE ...'!$C$82:$J$109,'02 - D 1.4.1 TECHNOLOGIE ...'!$C$115:$J$247</definedName>
    <definedName name="_xlnm.Print_Titles" localSheetId="2">'02 - D 1.4.1 TECHNOLOGIE ...'!$127:$127</definedName>
    <definedName name="_xlnm._FilterDatabase" localSheetId="3" hidden="1">'03 - D 1.2 STAVEBNĚ TECHN...'!$C$137:$K$298</definedName>
    <definedName name="_xlnm.Print_Area" localSheetId="3">'03 - D 1.2 STAVEBNĚ TECHN...'!$C$4:$J$76,'03 - D 1.2 STAVEBNĚ TECHN...'!$C$82:$J$119,'03 - D 1.2 STAVEBNĚ TECHN...'!$C$125:$J$298</definedName>
    <definedName name="_xlnm.Print_Titles" localSheetId="3">'03 - D 1.2 STAVEBNĚ TECHN...'!$137:$137</definedName>
    <definedName name="_xlnm._FilterDatabase" localSheetId="4" hidden="1">'04 - D 1.4.1 TECHNOLOGIE ...'!$C$122:$K$207</definedName>
    <definedName name="_xlnm.Print_Area" localSheetId="4">'04 - D 1.4.1 TECHNOLOGIE ...'!$C$4:$J$76,'04 - D 1.4.1 TECHNOLOGIE ...'!$C$82:$J$104,'04 - D 1.4.1 TECHNOLOGIE ...'!$C$110:$J$207</definedName>
    <definedName name="_xlnm.Print_Titles" localSheetId="4">'04 - D 1.4.1 TECHNOLOGIE ...'!$122:$122</definedName>
    <definedName name="_xlnm._FilterDatabase" localSheetId="5" hidden="1">'05 - D 1.4.1 TECHNOLOGIE ...'!$C$122:$K$226</definedName>
    <definedName name="_xlnm.Print_Area" localSheetId="5">'05 - D 1.4.1 TECHNOLOGIE ...'!$C$4:$J$76,'05 - D 1.4.1 TECHNOLOGIE ...'!$C$82:$J$104,'05 - D 1.4.1 TECHNOLOGIE ...'!$C$110:$J$226</definedName>
    <definedName name="_xlnm.Print_Titles" localSheetId="5">'05 - D 1.4.1 TECHNOLOGIE ...'!$122:$122</definedName>
    <definedName name="_xlnm._FilterDatabase" localSheetId="6" hidden="1">'06 - D 1.4.3 MĚŘENÍ A REG...'!$C$117:$K$121</definedName>
    <definedName name="_xlnm.Print_Area" localSheetId="6">'06 - D 1.4.3 MĚŘENÍ A REG...'!$C$4:$J$76,'06 - D 1.4.3 MĚŘENÍ A REG...'!$C$82:$J$99,'06 - D 1.4.3 MĚŘENÍ A REG...'!$C$105:$J$121</definedName>
    <definedName name="_xlnm.Print_Titles" localSheetId="6">'06 - D 1.4.3 MĚŘENÍ A REG...'!$117:$117</definedName>
    <definedName name="_xlnm._FilterDatabase" localSheetId="7" hidden="1">'07 - D 1.4.3 MĚŘENÍ A REG...'!$C$117:$K$121</definedName>
    <definedName name="_xlnm.Print_Area" localSheetId="7">'07 - D 1.4.3 MĚŘENÍ A REG...'!$C$4:$J$76,'07 - D 1.4.3 MĚŘENÍ A REG...'!$C$82:$J$99,'07 - D 1.4.3 MĚŘENÍ A REG...'!$C$105:$J$121</definedName>
    <definedName name="_xlnm.Print_Titles" localSheetId="7">'07 - D 1.4.3 MĚŘENÍ A REG...'!$117:$117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21"/>
  <c r="BH121"/>
  <c r="BG121"/>
  <c r="BF121"/>
  <c r="T121"/>
  <c r="T120"/>
  <c r="T119"/>
  <c r="T118"/>
  <c r="R121"/>
  <c r="R120"/>
  <c r="R119"/>
  <c r="R118"/>
  <c r="P121"/>
  <c r="P120"/>
  <c r="P119"/>
  <c r="P118"/>
  <c i="1" r="AU101"/>
  <c i="8" r="F112"/>
  <c r="E110"/>
  <c r="F89"/>
  <c r="E87"/>
  <c r="J24"/>
  <c r="E24"/>
  <c r="J92"/>
  <c r="J23"/>
  <c r="J21"/>
  <c r="E21"/>
  <c r="J91"/>
  <c r="J20"/>
  <c r="J18"/>
  <c r="E18"/>
  <c r="F115"/>
  <c r="J17"/>
  <c r="J15"/>
  <c r="E15"/>
  <c r="F114"/>
  <c r="J14"/>
  <c r="J12"/>
  <c r="J112"/>
  <c r="E7"/>
  <c r="E85"/>
  <c i="7" r="J37"/>
  <c r="J36"/>
  <c i="1" r="AY100"/>
  <c i="7" r="J35"/>
  <c i="1" r="AX100"/>
  <c i="7" r="BI121"/>
  <c r="BH121"/>
  <c r="BG121"/>
  <c r="BF121"/>
  <c r="T121"/>
  <c r="T120"/>
  <c r="T119"/>
  <c r="T118"/>
  <c r="R121"/>
  <c r="R120"/>
  <c r="R119"/>
  <c r="R118"/>
  <c r="P121"/>
  <c r="P120"/>
  <c r="P119"/>
  <c r="P118"/>
  <c i="1" r="AU100"/>
  <c i="7" r="F112"/>
  <c r="E110"/>
  <c r="F89"/>
  <c r="E87"/>
  <c r="J24"/>
  <c r="E24"/>
  <c r="J92"/>
  <c r="J23"/>
  <c r="J21"/>
  <c r="E21"/>
  <c r="J114"/>
  <c r="J20"/>
  <c r="J18"/>
  <c r="E18"/>
  <c r="F115"/>
  <c r="J17"/>
  <c r="J15"/>
  <c r="E15"/>
  <c r="F91"/>
  <c r="J14"/>
  <c r="J12"/>
  <c r="J112"/>
  <c r="E7"/>
  <c r="E85"/>
  <c i="6" r="J37"/>
  <c r="J36"/>
  <c i="1" r="AY99"/>
  <c i="6" r="J35"/>
  <c i="1" r="AX99"/>
  <c i="6"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119"/>
  <c r="J20"/>
  <c r="J18"/>
  <c r="E18"/>
  <c r="F120"/>
  <c r="J17"/>
  <c r="J15"/>
  <c r="E15"/>
  <c r="F119"/>
  <c r="J14"/>
  <c r="J12"/>
  <c r="J117"/>
  <c r="E7"/>
  <c r="E113"/>
  <c i="5" r="J37"/>
  <c r="J36"/>
  <c i="1" r="AY98"/>
  <c i="5" r="J35"/>
  <c i="1" r="AX98"/>
  <c i="5"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89"/>
  <c r="E7"/>
  <c r="E113"/>
  <c i="4" r="J37"/>
  <c r="J36"/>
  <c i="1" r="AY97"/>
  <c i="4" r="J35"/>
  <c i="1" r="AX97"/>
  <c i="4"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T176"/>
  <c r="R177"/>
  <c r="R176"/>
  <c r="P177"/>
  <c r="P176"/>
  <c r="BI172"/>
  <c r="BH172"/>
  <c r="BG172"/>
  <c r="BF172"/>
  <c r="T172"/>
  <c r="R172"/>
  <c r="P172"/>
  <c r="BI171"/>
  <c r="BH171"/>
  <c r="BG171"/>
  <c r="BF171"/>
  <c r="T171"/>
  <c r="R171"/>
  <c r="P171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F132"/>
  <c r="E130"/>
  <c r="F89"/>
  <c r="E87"/>
  <c r="J24"/>
  <c r="E24"/>
  <c r="J135"/>
  <c r="J23"/>
  <c r="J21"/>
  <c r="E21"/>
  <c r="J134"/>
  <c r="J20"/>
  <c r="J18"/>
  <c r="E18"/>
  <c r="F135"/>
  <c r="J17"/>
  <c r="J15"/>
  <c r="E15"/>
  <c r="F134"/>
  <c r="J14"/>
  <c r="J12"/>
  <c r="J132"/>
  <c r="E7"/>
  <c r="E128"/>
  <c i="3" r="J37"/>
  <c r="J36"/>
  <c i="1" r="AY96"/>
  <c i="3" r="J35"/>
  <c i="1" r="AX96"/>
  <c i="3"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125"/>
  <c r="J17"/>
  <c r="J15"/>
  <c r="E15"/>
  <c r="F91"/>
  <c r="J14"/>
  <c r="J12"/>
  <c r="J89"/>
  <c r="E7"/>
  <c r="E118"/>
  <c i="2" r="J37"/>
  <c r="J36"/>
  <c i="1" r="AY95"/>
  <c i="2" r="J35"/>
  <c i="1" r="AX95"/>
  <c i="2"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89"/>
  <c r="E7"/>
  <c r="E110"/>
  <c i="1" r="L90"/>
  <c r="AM90"/>
  <c r="AM89"/>
  <c r="L89"/>
  <c r="AM87"/>
  <c r="L87"/>
  <c r="L85"/>
  <c r="L84"/>
  <c i="2" r="J145"/>
  <c r="BK141"/>
  <c r="J131"/>
  <c r="J124"/>
  <c r="BK147"/>
  <c r="BK138"/>
  <c r="BK133"/>
  <c r="J126"/>
  <c r="BK145"/>
  <c r="BK140"/>
  <c r="BK130"/>
  <c r="J138"/>
  <c r="J133"/>
  <c r="J125"/>
  <c i="3" r="J243"/>
  <c r="BK233"/>
  <c r="BK212"/>
  <c r="J199"/>
  <c r="J193"/>
  <c r="J187"/>
  <c r="J179"/>
  <c r="J172"/>
  <c r="BK161"/>
  <c r="BK151"/>
  <c r="BK143"/>
  <c r="BK139"/>
  <c r="BK133"/>
  <c r="BK243"/>
  <c r="J233"/>
  <c r="BK229"/>
  <c r="J210"/>
  <c r="J204"/>
  <c r="BK200"/>
  <c r="BK197"/>
  <c r="BK183"/>
  <c r="J167"/>
  <c r="BK156"/>
  <c r="J139"/>
  <c r="BK239"/>
  <c r="J229"/>
  <c r="BK225"/>
  <c r="J220"/>
  <c r="BK209"/>
  <c r="BK205"/>
  <c r="J203"/>
  <c r="J197"/>
  <c r="J176"/>
  <c r="BK169"/>
  <c r="BK164"/>
  <c r="J156"/>
  <c r="J145"/>
  <c r="J245"/>
  <c r="BK230"/>
  <c r="J225"/>
  <c r="BK219"/>
  <c r="J212"/>
  <c r="BK202"/>
  <c r="J184"/>
  <c r="J163"/>
  <c r="BK155"/>
  <c r="BK148"/>
  <c r="BK131"/>
  <c i="4" r="J295"/>
  <c r="BK286"/>
  <c r="J273"/>
  <c r="BK266"/>
  <c r="J259"/>
  <c r="BK251"/>
  <c r="BK243"/>
  <c r="J242"/>
  <c r="J234"/>
  <c r="BK211"/>
  <c r="J209"/>
  <c r="J193"/>
  <c r="J171"/>
  <c r="BK146"/>
  <c r="BK295"/>
  <c r="J286"/>
  <c r="J277"/>
  <c r="BK271"/>
  <c r="J262"/>
  <c r="J257"/>
  <c r="BK253"/>
  <c r="J248"/>
  <c r="BK238"/>
  <c r="J235"/>
  <c r="BK228"/>
  <c r="J219"/>
  <c r="J211"/>
  <c r="J197"/>
  <c r="J186"/>
  <c r="BK182"/>
  <c r="BK162"/>
  <c r="BK147"/>
  <c r="BK280"/>
  <c r="J264"/>
  <c r="J258"/>
  <c r="BK250"/>
  <c r="J246"/>
  <c r="BK240"/>
  <c r="BK233"/>
  <c r="J215"/>
  <c r="J203"/>
  <c r="BK184"/>
  <c r="BK166"/>
  <c r="BK153"/>
  <c r="J141"/>
  <c r="BK209"/>
  <c r="J191"/>
  <c r="BK171"/>
  <c r="BK165"/>
  <c r="BK151"/>
  <c i="5" r="J207"/>
  <c r="J197"/>
  <c r="BK186"/>
  <c r="J175"/>
  <c r="BK168"/>
  <c r="BK161"/>
  <c r="BK147"/>
  <c r="J206"/>
  <c r="BK201"/>
  <c r="BK190"/>
  <c r="J186"/>
  <c r="BK180"/>
  <c r="J167"/>
  <c r="J160"/>
  <c r="J157"/>
  <c r="J144"/>
  <c r="BK126"/>
  <c r="J204"/>
  <c r="BK196"/>
  <c r="BK185"/>
  <c r="J178"/>
  <c r="J168"/>
  <c r="BK157"/>
  <c r="J154"/>
  <c r="J147"/>
  <c r="J139"/>
  <c r="J132"/>
  <c r="BK204"/>
  <c r="J193"/>
  <c r="J181"/>
  <c r="BK176"/>
  <c r="J158"/>
  <c r="J150"/>
  <c r="BK143"/>
  <c i="6" r="BK223"/>
  <c r="BK216"/>
  <c r="J206"/>
  <c r="BK201"/>
  <c r="BK186"/>
  <c r="J175"/>
  <c r="BK170"/>
  <c r="BK158"/>
  <c r="BK141"/>
  <c r="J140"/>
  <c r="BK226"/>
  <c r="J223"/>
  <c r="BK222"/>
  <c r="BK220"/>
  <c r="J219"/>
  <c r="J216"/>
  <c r="BK215"/>
  <c r="BK214"/>
  <c r="BK207"/>
  <c r="J204"/>
  <c r="J203"/>
  <c r="J201"/>
  <c r="BK200"/>
  <c r="BK197"/>
  <c r="J196"/>
  <c r="J193"/>
  <c r="J190"/>
  <c r="J180"/>
  <c r="J174"/>
  <c r="BK161"/>
  <c r="J150"/>
  <c r="J143"/>
  <c r="BK132"/>
  <c r="BK219"/>
  <c r="J215"/>
  <c r="BK204"/>
  <c r="BK199"/>
  <c r="BK192"/>
  <c r="BK187"/>
  <c r="BK176"/>
  <c r="J172"/>
  <c r="BK165"/>
  <c r="BK162"/>
  <c r="BK138"/>
  <c r="BK225"/>
  <c r="BK212"/>
  <c r="BK193"/>
  <c r="BK180"/>
  <c r="BK172"/>
  <c r="BK155"/>
  <c r="BK149"/>
  <c r="J141"/>
  <c i="7" r="F35"/>
  <c i="1" r="BB100"/>
  <c i="8" r="F36"/>
  <c i="1" r="BC101"/>
  <c i="2" r="BK148"/>
  <c r="J142"/>
  <c r="J135"/>
  <c r="BK126"/>
  <c r="J148"/>
  <c r="J140"/>
  <c r="J130"/>
  <c r="BK146"/>
  <c r="BK142"/>
  <c r="BK135"/>
  <c r="BK128"/>
  <c r="J136"/>
  <c r="BK131"/>
  <c i="3" r="BK242"/>
  <c r="BK231"/>
  <c r="J219"/>
  <c r="BK218"/>
  <c r="J215"/>
  <c r="BK208"/>
  <c r="BK182"/>
  <c r="BK174"/>
  <c r="BK167"/>
  <c r="J162"/>
  <c r="J153"/>
  <c r="J150"/>
  <c r="BK241"/>
  <c r="BK234"/>
  <c r="J230"/>
  <c r="BK214"/>
  <c r="J209"/>
  <c r="BK201"/>
  <c r="J177"/>
  <c r="BK172"/>
  <c r="J159"/>
  <c r="J157"/>
  <c r="J147"/>
  <c r="J137"/>
  <c r="J234"/>
  <c r="J228"/>
  <c r="BK224"/>
  <c r="BK217"/>
  <c r="J208"/>
  <c r="J198"/>
  <c r="J195"/>
  <c r="J191"/>
  <c r="J178"/>
  <c r="BK173"/>
  <c r="BK168"/>
  <c r="J161"/>
  <c r="BK135"/>
  <c r="J241"/>
  <c r="J235"/>
  <c r="J231"/>
  <c r="J224"/>
  <c r="J218"/>
  <c r="J200"/>
  <c r="J183"/>
  <c r="BK170"/>
  <c r="BK159"/>
  <c r="BK157"/>
  <c r="J151"/>
  <c i="4" r="BK297"/>
  <c r="BK279"/>
  <c r="J272"/>
  <c r="J268"/>
  <c r="J266"/>
  <c r="BK254"/>
  <c r="J250"/>
  <c r="J238"/>
  <c r="BK230"/>
  <c r="J224"/>
  <c r="J212"/>
  <c r="J210"/>
  <c r="J199"/>
  <c r="BK172"/>
  <c r="J298"/>
  <c r="BK289"/>
  <c r="J283"/>
  <c r="J280"/>
  <c r="J275"/>
  <c r="BK267"/>
  <c r="J256"/>
  <c r="BK252"/>
  <c r="J243"/>
  <c r="BK241"/>
  <c r="BK237"/>
  <c r="J230"/>
  <c r="BK218"/>
  <c r="BK208"/>
  <c r="BK195"/>
  <c r="J190"/>
  <c r="J180"/>
  <c r="J158"/>
  <c r="BK285"/>
  <c r="J281"/>
  <c r="BK273"/>
  <c r="BK262"/>
  <c r="BK256"/>
  <c r="J244"/>
  <c r="J237"/>
  <c r="J232"/>
  <c r="J222"/>
  <c r="J207"/>
  <c r="BK199"/>
  <c r="J165"/>
  <c r="J148"/>
  <c r="BK212"/>
  <c r="J208"/>
  <c r="BK193"/>
  <c r="BK189"/>
  <c r="J161"/>
  <c r="J153"/>
  <c r="BK141"/>
  <c i="5" r="BK199"/>
  <c r="BK198"/>
  <c r="BK188"/>
  <c r="J183"/>
  <c r="J173"/>
  <c r="BK167"/>
  <c r="BK159"/>
  <c r="J136"/>
  <c r="J205"/>
  <c r="J195"/>
  <c r="J185"/>
  <c r="BK178"/>
  <c r="BK166"/>
  <c r="BK158"/>
  <c r="J151"/>
  <c r="BK145"/>
  <c r="BK139"/>
  <c r="J198"/>
  <c r="BK193"/>
  <c r="BK182"/>
  <c r="J176"/>
  <c r="BK172"/>
  <c r="BK162"/>
  <c r="J145"/>
  <c r="BK136"/>
  <c r="BK128"/>
  <c r="BK205"/>
  <c r="J199"/>
  <c r="J189"/>
  <c r="BK170"/>
  <c r="BK155"/>
  <c r="BK148"/>
  <c r="BK132"/>
  <c i="6" r="J225"/>
  <c r="BK218"/>
  <c r="BK208"/>
  <c r="J188"/>
  <c r="BK182"/>
  <c r="BK169"/>
  <c r="J164"/>
  <c r="BK159"/>
  <c r="BK148"/>
  <c r="BK178"/>
  <c r="J168"/>
  <c r="J157"/>
  <c r="J155"/>
  <c r="J148"/>
  <c r="J134"/>
  <c r="BK224"/>
  <c r="BK213"/>
  <c r="J200"/>
  <c r="BK196"/>
  <c r="BK194"/>
  <c r="BK188"/>
  <c r="J178"/>
  <c r="BK171"/>
  <c r="BK164"/>
  <c r="J161"/>
  <c r="J158"/>
  <c r="BK150"/>
  <c r="J132"/>
  <c r="J220"/>
  <c r="J192"/>
  <c r="BK177"/>
  <c r="J170"/>
  <c r="BK154"/>
  <c r="BK147"/>
  <c r="BK140"/>
  <c i="7" r="F36"/>
  <c i="1" r="BC100"/>
  <c i="8" r="BK121"/>
  <c r="F35"/>
  <c i="1" r="BB101"/>
  <c i="2" r="J147"/>
  <c r="J137"/>
  <c r="BK127"/>
  <c r="BK123"/>
  <c r="J146"/>
  <c r="BK137"/>
  <c r="J129"/>
  <c r="J123"/>
  <c r="J141"/>
  <c r="BK134"/>
  <c i="1" r="AS94"/>
  <c i="3" r="J247"/>
  <c r="BK240"/>
  <c r="BK211"/>
  <c r="J196"/>
  <c r="BK194"/>
  <c r="J180"/>
  <c r="J173"/>
  <c r="J164"/>
  <c r="BK152"/>
  <c r="J148"/>
  <c r="J141"/>
  <c r="J135"/>
  <c r="BK245"/>
  <c r="J237"/>
  <c r="BK228"/>
  <c r="J213"/>
  <c r="J205"/>
  <c r="BK199"/>
  <c r="BK189"/>
  <c r="BK187"/>
  <c r="J186"/>
  <c r="BK185"/>
  <c r="BK184"/>
  <c r="J182"/>
  <c r="BK166"/>
  <c r="J155"/>
  <c r="J143"/>
  <c r="BK244"/>
  <c r="BK235"/>
  <c r="J227"/>
  <c r="J221"/>
  <c r="J211"/>
  <c r="BK204"/>
  <c r="J201"/>
  <c r="J194"/>
  <c r="BK177"/>
  <c r="J170"/>
  <c r="J165"/>
  <c r="BK153"/>
  <c r="BK246"/>
  <c r="J240"/>
  <c r="J226"/>
  <c r="BK221"/>
  <c r="BK213"/>
  <c r="J207"/>
  <c r="J185"/>
  <c r="J175"/>
  <c r="J166"/>
  <c r="J152"/>
  <c r="J133"/>
  <c i="4" r="BK298"/>
  <c r="J289"/>
  <c r="J276"/>
  <c r="BK269"/>
  <c r="J261"/>
  <c r="J253"/>
  <c r="BK247"/>
  <c r="J241"/>
  <c r="J236"/>
  <c r="J228"/>
  <c r="J216"/>
  <c r="J205"/>
  <c r="J177"/>
  <c r="J151"/>
  <c r="J143"/>
  <c r="BK293"/>
  <c r="J285"/>
  <c r="BK276"/>
  <c r="J269"/>
  <c r="BK264"/>
  <c r="BK258"/>
  <c r="J254"/>
  <c r="BK245"/>
  <c r="BK236"/>
  <c r="BK232"/>
  <c r="BK226"/>
  <c r="BK216"/>
  <c r="BK207"/>
  <c r="J192"/>
  <c r="J185"/>
  <c r="J172"/>
  <c r="BK152"/>
  <c r="BK287"/>
  <c r="BK275"/>
  <c r="BK263"/>
  <c r="BK257"/>
  <c r="BK248"/>
  <c r="J245"/>
  <c r="J239"/>
  <c r="BK224"/>
  <c r="BK210"/>
  <c r="BK201"/>
  <c r="BK185"/>
  <c r="BK177"/>
  <c r="BK161"/>
  <c r="BK143"/>
  <c r="BK197"/>
  <c r="BK190"/>
  <c r="J166"/>
  <c r="BK158"/>
  <c r="J147"/>
  <c i="5" r="J201"/>
  <c r="BK189"/>
  <c r="J182"/>
  <c r="BK177"/>
  <c r="BK169"/>
  <c r="J162"/>
  <c r="BK141"/>
  <c r="J196"/>
  <c r="J191"/>
  <c r="BK187"/>
  <c r="BK183"/>
  <c r="J170"/>
  <c r="J159"/>
  <c r="BK156"/>
  <c r="J143"/>
  <c r="BK137"/>
  <c r="BK206"/>
  <c r="BK197"/>
  <c r="BK191"/>
  <c r="J180"/>
  <c r="J166"/>
  <c r="BK163"/>
  <c r="J155"/>
  <c r="BK150"/>
  <c r="J137"/>
  <c r="BK130"/>
  <c r="BK207"/>
  <c r="J192"/>
  <c r="BK179"/>
  <c r="BK175"/>
  <c r="BK160"/>
  <c r="BK151"/>
  <c r="J146"/>
  <c i="6" r="J226"/>
  <c r="BK217"/>
  <c r="J207"/>
  <c r="BK202"/>
  <c r="BK189"/>
  <c r="J183"/>
  <c r="J173"/>
  <c r="J162"/>
  <c r="BK151"/>
  <c r="J195"/>
  <c r="BK191"/>
  <c r="BK183"/>
  <c r="J171"/>
  <c r="BK156"/>
  <c r="J149"/>
  <c r="J138"/>
  <c r="J130"/>
  <c r="J218"/>
  <c r="J214"/>
  <c r="J205"/>
  <c r="J197"/>
  <c r="J191"/>
  <c r="J186"/>
  <c r="BK175"/>
  <c r="BK173"/>
  <c r="BK167"/>
  <c r="J159"/>
  <c r="J156"/>
  <c r="BK134"/>
  <c r="J224"/>
  <c r="J208"/>
  <c r="J194"/>
  <c r="J185"/>
  <c r="J165"/>
  <c r="J152"/>
  <c r="BK143"/>
  <c r="J126"/>
  <c i="7" r="J121"/>
  <c r="F37"/>
  <c i="1" r="BD100"/>
  <c i="8" r="F34"/>
  <c i="1" r="BA101"/>
  <c i="2" r="BK150"/>
  <c r="J139"/>
  <c r="J128"/>
  <c r="BK125"/>
  <c r="J150"/>
  <c r="J143"/>
  <c r="BK136"/>
  <c r="BK124"/>
  <c r="BK143"/>
  <c r="BK139"/>
  <c r="BK129"/>
  <c r="J134"/>
  <c r="J127"/>
  <c i="3" r="J246"/>
  <c r="J239"/>
  <c r="BK220"/>
  <c r="J217"/>
  <c r="J216"/>
  <c r="BK195"/>
  <c r="BK186"/>
  <c r="BK178"/>
  <c r="J168"/>
  <c r="BK163"/>
  <c r="BK154"/>
  <c r="BK145"/>
  <c r="BK137"/>
  <c r="BK247"/>
  <c r="J242"/>
  <c r="BK236"/>
  <c r="J232"/>
  <c r="BK215"/>
  <c r="BK203"/>
  <c r="BK198"/>
  <c r="BK191"/>
  <c r="BK176"/>
  <c r="J169"/>
  <c r="J158"/>
  <c r="J154"/>
  <c r="J131"/>
  <c r="BK237"/>
  <c r="BK232"/>
  <c r="BK226"/>
  <c r="BK216"/>
  <c r="BK207"/>
  <c r="J202"/>
  <c r="BK196"/>
  <c r="BK193"/>
  <c r="BK180"/>
  <c r="BK175"/>
  <c r="BK162"/>
  <c r="BK150"/>
  <c r="BK141"/>
  <c r="J244"/>
  <c r="J236"/>
  <c r="BK227"/>
  <c r="J214"/>
  <c r="BK210"/>
  <c r="J189"/>
  <c r="BK179"/>
  <c r="J174"/>
  <c r="BK165"/>
  <c r="BK158"/>
  <c r="BK147"/>
  <c i="4" r="J293"/>
  <c r="BK277"/>
  <c r="J271"/>
  <c r="J267"/>
  <c r="J263"/>
  <c r="J252"/>
  <c r="BK246"/>
  <c r="BK239"/>
  <c r="J233"/>
  <c r="J226"/>
  <c r="BK219"/>
  <c r="J201"/>
  <c r="BK180"/>
  <c r="J152"/>
  <c r="J297"/>
  <c r="J287"/>
  <c r="BK281"/>
  <c r="J279"/>
  <c r="BK268"/>
  <c r="BK261"/>
  <c r="J255"/>
  <c r="J251"/>
  <c r="BK244"/>
  <c r="J240"/>
  <c r="BK234"/>
  <c r="BK222"/>
  <c r="BK215"/>
  <c r="BK191"/>
  <c r="J189"/>
  <c r="J184"/>
  <c r="J164"/>
  <c r="BK283"/>
  <c r="BK272"/>
  <c r="BK259"/>
  <c r="BK255"/>
  <c r="J247"/>
  <c r="BK242"/>
  <c r="BK235"/>
  <c r="J218"/>
  <c r="BK205"/>
  <c r="J195"/>
  <c r="J182"/>
  <c r="J162"/>
  <c r="J146"/>
  <c r="BK203"/>
  <c r="BK192"/>
  <c r="BK186"/>
  <c r="BK164"/>
  <c r="BK148"/>
  <c i="5" r="BK203"/>
  <c r="BK194"/>
  <c r="J187"/>
  <c r="BK181"/>
  <c r="J172"/>
  <c r="J163"/>
  <c r="J148"/>
  <c r="J126"/>
  <c r="BK200"/>
  <c r="J194"/>
  <c r="J188"/>
  <c r="BK184"/>
  <c r="J179"/>
  <c r="J165"/>
  <c r="BK152"/>
  <c r="BK146"/>
  <c r="J141"/>
  <c r="J128"/>
  <c r="J203"/>
  <c r="BK192"/>
  <c r="J184"/>
  <c r="BK173"/>
  <c r="J169"/>
  <c r="BK165"/>
  <c r="J156"/>
  <c r="J152"/>
  <c r="BK144"/>
  <c r="J134"/>
  <c r="J200"/>
  <c r="BK195"/>
  <c r="J190"/>
  <c r="J177"/>
  <c r="J161"/>
  <c r="BK154"/>
  <c r="BK134"/>
  <c r="J130"/>
  <c i="6" r="J222"/>
  <c r="J212"/>
  <c r="BK203"/>
  <c r="J199"/>
  <c r="BK185"/>
  <c r="BK168"/>
  <c r="BK163"/>
  <c r="J154"/>
  <c r="J187"/>
  <c r="J177"/>
  <c r="J167"/>
  <c r="BK152"/>
  <c r="J147"/>
  <c r="BK136"/>
  <c r="BK126"/>
  <c r="J217"/>
  <c r="BK206"/>
  <c r="J202"/>
  <c r="BK195"/>
  <c r="BK190"/>
  <c r="J182"/>
  <c r="BK174"/>
  <c r="J169"/>
  <c r="J163"/>
  <c r="BK157"/>
  <c r="J145"/>
  <c r="BK130"/>
  <c r="J213"/>
  <c r="BK205"/>
  <c r="J189"/>
  <c r="J176"/>
  <c r="J151"/>
  <c r="BK145"/>
  <c r="J136"/>
  <c i="7" r="BK121"/>
  <c r="F34"/>
  <c i="1" r="BA100"/>
  <c i="8" r="J121"/>
  <c r="F37"/>
  <c i="1" r="BD101"/>
  <c i="2" l="1" r="P122"/>
  <c r="T144"/>
  <c i="3" r="R130"/>
  <c r="P146"/>
  <c r="P149"/>
  <c r="BK160"/>
  <c r="J160"/>
  <c r="J101"/>
  <c r="R171"/>
  <c r="P181"/>
  <c r="P192"/>
  <c r="BK206"/>
  <c r="J206"/>
  <c r="J105"/>
  <c r="T223"/>
  <c r="T222"/>
  <c r="R238"/>
  <c i="4" r="BK140"/>
  <c r="BK160"/>
  <c r="J160"/>
  <c r="J99"/>
  <c r="P170"/>
  <c r="T183"/>
  <c r="T179"/>
  <c r="R194"/>
  <c r="T202"/>
  <c r="T214"/>
  <c r="P221"/>
  <c r="BK231"/>
  <c r="J231"/>
  <c r="J109"/>
  <c r="BK249"/>
  <c r="J249"/>
  <c r="J110"/>
  <c r="BK260"/>
  <c r="J260"/>
  <c r="J111"/>
  <c r="BK265"/>
  <c r="J265"/>
  <c r="J112"/>
  <c r="P270"/>
  <c r="P274"/>
  <c r="BK278"/>
  <c r="J278"/>
  <c r="J115"/>
  <c r="P282"/>
  <c r="P288"/>
  <c r="BK296"/>
  <c r="J296"/>
  <c r="J118"/>
  <c i="5" r="P125"/>
  <c r="BK140"/>
  <c r="J140"/>
  <c r="J99"/>
  <c r="BK149"/>
  <c r="J149"/>
  <c r="J100"/>
  <c r="T164"/>
  <c r="T174"/>
  <c r="T202"/>
  <c i="6" r="BK125"/>
  <c r="J125"/>
  <c r="J98"/>
  <c r="R125"/>
  <c r="P144"/>
  <c r="BK153"/>
  <c r="J153"/>
  <c r="J100"/>
  <c r="T153"/>
  <c r="BK184"/>
  <c r="J184"/>
  <c r="J102"/>
  <c r="R184"/>
  <c r="R221"/>
  <c i="2" r="R122"/>
  <c r="P144"/>
  <c i="3" r="P130"/>
  <c r="T146"/>
  <c r="T149"/>
  <c r="R160"/>
  <c r="P171"/>
  <c r="T181"/>
  <c r="R192"/>
  <c r="T206"/>
  <c r="R223"/>
  <c r="R222"/>
  <c r="P238"/>
  <c i="4" r="P140"/>
  <c r="R160"/>
  <c r="R170"/>
  <c r="BK183"/>
  <c r="J183"/>
  <c r="J103"/>
  <c r="P194"/>
  <c r="R202"/>
  <c r="R214"/>
  <c r="T221"/>
  <c r="P231"/>
  <c r="T249"/>
  <c r="T260"/>
  <c r="R265"/>
  <c r="T270"/>
  <c r="T274"/>
  <c r="R278"/>
  <c r="R282"/>
  <c r="R288"/>
  <c r="P296"/>
  <c i="5" r="T125"/>
  <c r="R140"/>
  <c r="P149"/>
  <c r="P164"/>
  <c r="P174"/>
  <c r="P202"/>
  <c i="6" r="T125"/>
  <c r="R144"/>
  <c r="R153"/>
  <c r="P166"/>
  <c r="T166"/>
  <c r="T184"/>
  <c r="T221"/>
  <c i="2" r="T122"/>
  <c r="T121"/>
  <c r="T120"/>
  <c r="R144"/>
  <c i="3" r="BK130"/>
  <c r="J130"/>
  <c r="J98"/>
  <c r="BK146"/>
  <c r="J146"/>
  <c r="J99"/>
  <c r="R149"/>
  <c r="P160"/>
  <c r="BK171"/>
  <c r="J171"/>
  <c r="J102"/>
  <c r="BK181"/>
  <c r="J181"/>
  <c r="J103"/>
  <c r="BK192"/>
  <c r="J192"/>
  <c r="J104"/>
  <c r="P206"/>
  <c r="P223"/>
  <c r="P222"/>
  <c r="T238"/>
  <c i="4" r="R140"/>
  <c r="T160"/>
  <c r="T170"/>
  <c r="R183"/>
  <c r="R179"/>
  <c r="T194"/>
  <c r="P202"/>
  <c r="BK214"/>
  <c r="J214"/>
  <c r="J106"/>
  <c r="BK221"/>
  <c r="J221"/>
  <c r="J108"/>
  <c r="R231"/>
  <c r="P249"/>
  <c r="P260"/>
  <c r="P265"/>
  <c r="BK270"/>
  <c r="J270"/>
  <c r="J113"/>
  <c r="BK274"/>
  <c r="J274"/>
  <c r="J114"/>
  <c r="P278"/>
  <c r="BK282"/>
  <c r="J282"/>
  <c r="J116"/>
  <c r="BK288"/>
  <c r="J288"/>
  <c r="J117"/>
  <c r="R296"/>
  <c i="5" r="R125"/>
  <c r="T140"/>
  <c r="T149"/>
  <c r="BK164"/>
  <c r="J164"/>
  <c r="J101"/>
  <c r="BK174"/>
  <c r="J174"/>
  <c r="J102"/>
  <c r="BK202"/>
  <c r="J202"/>
  <c r="J103"/>
  <c i="2" r="BK122"/>
  <c r="J122"/>
  <c r="J98"/>
  <c r="BK144"/>
  <c r="J144"/>
  <c r="J99"/>
  <c i="3" r="T130"/>
  <c r="R146"/>
  <c r="BK149"/>
  <c r="J149"/>
  <c r="J100"/>
  <c r="T160"/>
  <c r="T171"/>
  <c r="R181"/>
  <c r="T192"/>
  <c r="R206"/>
  <c r="BK223"/>
  <c r="J223"/>
  <c r="J107"/>
  <c r="BK238"/>
  <c r="J238"/>
  <c r="J108"/>
  <c i="4" r="T140"/>
  <c r="P160"/>
  <c r="BK170"/>
  <c r="J170"/>
  <c r="J100"/>
  <c r="P183"/>
  <c r="P179"/>
  <c r="BK194"/>
  <c r="J194"/>
  <c r="J104"/>
  <c r="BK202"/>
  <c r="J202"/>
  <c r="J105"/>
  <c r="P214"/>
  <c r="R221"/>
  <c r="T231"/>
  <c r="R249"/>
  <c r="R260"/>
  <c r="T265"/>
  <c r="R270"/>
  <c r="R274"/>
  <c r="T278"/>
  <c r="T282"/>
  <c r="T288"/>
  <c r="T296"/>
  <c i="5" r="BK125"/>
  <c r="BK124"/>
  <c r="BK123"/>
  <c r="J123"/>
  <c r="J96"/>
  <c r="P140"/>
  <c r="R149"/>
  <c r="R164"/>
  <c r="R174"/>
  <c r="R202"/>
  <c i="6" r="P125"/>
  <c r="BK144"/>
  <c r="J144"/>
  <c r="J99"/>
  <c r="T144"/>
  <c r="P153"/>
  <c r="BK166"/>
  <c r="J166"/>
  <c r="J101"/>
  <c r="R166"/>
  <c r="P184"/>
  <c r="BK221"/>
  <c r="J221"/>
  <c r="J103"/>
  <c r="P221"/>
  <c i="2" r="BK149"/>
  <c r="J149"/>
  <c r="J100"/>
  <c i="7" r="BK120"/>
  <c r="J120"/>
  <c r="J98"/>
  <c i="4" r="BK176"/>
  <c r="J176"/>
  <c r="J101"/>
  <c r="BK179"/>
  <c r="J179"/>
  <c r="J102"/>
  <c i="8" r="BK120"/>
  <c r="J120"/>
  <c r="J98"/>
  <c r="J89"/>
  <c r="F92"/>
  <c r="J114"/>
  <c r="J115"/>
  <c r="E108"/>
  <c r="BE121"/>
  <c r="F91"/>
  <c i="7" r="J89"/>
  <c r="F92"/>
  <c r="BE121"/>
  <c i="6" r="BK124"/>
  <c r="BK123"/>
  <c r="J123"/>
  <c r="J96"/>
  <c i="7" r="J91"/>
  <c r="F114"/>
  <c r="J115"/>
  <c r="E108"/>
  <c i="5" r="J124"/>
  <c r="J97"/>
  <c i="6" r="E85"/>
  <c r="J91"/>
  <c r="BE126"/>
  <c r="BE147"/>
  <c r="BE156"/>
  <c r="BE157"/>
  <c r="BE161"/>
  <c r="BE163"/>
  <c r="BE168"/>
  <c r="BE169"/>
  <c r="BE173"/>
  <c r="BE174"/>
  <c r="BE182"/>
  <c r="BE186"/>
  <c r="BE187"/>
  <c r="BE188"/>
  <c r="BE189"/>
  <c r="BE191"/>
  <c r="BE194"/>
  <c r="BE196"/>
  <c r="BE199"/>
  <c r="BE202"/>
  <c r="BE206"/>
  <c r="BE213"/>
  <c r="BE215"/>
  <c r="BE216"/>
  <c r="BE217"/>
  <c r="BE218"/>
  <c r="BE219"/>
  <c r="BE220"/>
  <c r="J89"/>
  <c r="F92"/>
  <c r="J120"/>
  <c r="BE136"/>
  <c r="BE141"/>
  <c r="BE148"/>
  <c r="BE151"/>
  <c r="BE152"/>
  <c r="BE154"/>
  <c r="BE183"/>
  <c r="BE200"/>
  <c r="BE201"/>
  <c r="BE207"/>
  <c r="BE208"/>
  <c r="BE222"/>
  <c r="BE225"/>
  <c i="5" r="J125"/>
  <c r="J98"/>
  <c i="6" r="BE138"/>
  <c r="BE140"/>
  <c r="BE150"/>
  <c r="BE158"/>
  <c r="BE162"/>
  <c r="BE164"/>
  <c r="BE167"/>
  <c r="BE170"/>
  <c r="BE171"/>
  <c r="BE175"/>
  <c r="BE180"/>
  <c r="BE185"/>
  <c r="BE203"/>
  <c r="BE204"/>
  <c r="BE205"/>
  <c r="BE223"/>
  <c r="BE224"/>
  <c r="BE226"/>
  <c r="F91"/>
  <c r="BE130"/>
  <c r="BE132"/>
  <c r="BE134"/>
  <c r="BE143"/>
  <c r="BE145"/>
  <c r="BE149"/>
  <c r="BE155"/>
  <c r="BE159"/>
  <c r="BE165"/>
  <c r="BE172"/>
  <c r="BE176"/>
  <c r="BE177"/>
  <c r="BE178"/>
  <c r="BE190"/>
  <c r="BE192"/>
  <c r="BE193"/>
  <c r="BE195"/>
  <c r="BE197"/>
  <c r="BE212"/>
  <c r="BE214"/>
  <c i="4" r="J140"/>
  <c r="J98"/>
  <c i="5" r="F92"/>
  <c r="BE126"/>
  <c r="BE136"/>
  <c r="BE139"/>
  <c r="BE146"/>
  <c r="BE156"/>
  <c r="BE158"/>
  <c r="BE165"/>
  <c r="BE167"/>
  <c r="BE172"/>
  <c r="BE185"/>
  <c r="BE186"/>
  <c r="BE193"/>
  <c r="BE197"/>
  <c r="BE198"/>
  <c r="E85"/>
  <c r="F91"/>
  <c r="J92"/>
  <c r="J117"/>
  <c r="BE141"/>
  <c r="BE151"/>
  <c r="BE160"/>
  <c r="BE166"/>
  <c r="BE168"/>
  <c r="BE169"/>
  <c r="BE177"/>
  <c r="BE178"/>
  <c r="BE180"/>
  <c r="BE187"/>
  <c r="BE188"/>
  <c r="BE189"/>
  <c r="BE194"/>
  <c r="BE199"/>
  <c r="BE200"/>
  <c r="J91"/>
  <c r="BE128"/>
  <c r="BE132"/>
  <c r="BE147"/>
  <c r="BE161"/>
  <c r="BE162"/>
  <c r="BE170"/>
  <c r="BE173"/>
  <c r="BE175"/>
  <c r="BE176"/>
  <c r="BE181"/>
  <c r="BE182"/>
  <c r="BE196"/>
  <c r="BE201"/>
  <c r="BE203"/>
  <c r="BE205"/>
  <c r="BE206"/>
  <c r="BE130"/>
  <c r="BE134"/>
  <c r="BE137"/>
  <c r="BE143"/>
  <c r="BE144"/>
  <c r="BE145"/>
  <c r="BE148"/>
  <c r="BE150"/>
  <c r="BE152"/>
  <c r="BE154"/>
  <c r="BE155"/>
  <c r="BE157"/>
  <c r="BE159"/>
  <c r="BE163"/>
  <c r="BE179"/>
  <c r="BE183"/>
  <c r="BE184"/>
  <c r="BE190"/>
  <c r="BE191"/>
  <c r="BE192"/>
  <c r="BE195"/>
  <c r="BE204"/>
  <c r="BE207"/>
  <c i="3" r="BK129"/>
  <c r="J129"/>
  <c r="J97"/>
  <c i="4" r="J89"/>
  <c r="J92"/>
  <c r="BE143"/>
  <c r="BE152"/>
  <c r="BE153"/>
  <c r="BE180"/>
  <c r="BE182"/>
  <c r="BE184"/>
  <c r="BE199"/>
  <c r="BE205"/>
  <c r="BE210"/>
  <c r="BE211"/>
  <c r="BE215"/>
  <c r="BE216"/>
  <c r="BE218"/>
  <c r="BE256"/>
  <c i="3" r="BK222"/>
  <c r="J222"/>
  <c r="J106"/>
  <c i="4" r="F92"/>
  <c r="BE146"/>
  <c r="BE151"/>
  <c r="BE171"/>
  <c r="BE190"/>
  <c r="BE192"/>
  <c r="BE197"/>
  <c r="BE219"/>
  <c r="BE234"/>
  <c r="BE236"/>
  <c r="BE239"/>
  <c r="BE241"/>
  <c r="BE244"/>
  <c r="BE251"/>
  <c r="BE252"/>
  <c r="BE254"/>
  <c r="BE255"/>
  <c r="BE264"/>
  <c r="BE279"/>
  <c r="BE286"/>
  <c r="BE295"/>
  <c r="J91"/>
  <c r="BE141"/>
  <c r="BE148"/>
  <c r="BE164"/>
  <c r="BE166"/>
  <c r="BE172"/>
  <c r="BE177"/>
  <c r="BE193"/>
  <c r="BE201"/>
  <c r="BE203"/>
  <c r="BE209"/>
  <c r="BE226"/>
  <c r="BE228"/>
  <c r="BE230"/>
  <c r="BE235"/>
  <c r="BE243"/>
  <c r="BE247"/>
  <c r="BE250"/>
  <c r="BE253"/>
  <c r="BE261"/>
  <c r="BE267"/>
  <c r="BE269"/>
  <c r="BE271"/>
  <c r="BE276"/>
  <c r="BE277"/>
  <c r="BE281"/>
  <c r="BE289"/>
  <c r="BE293"/>
  <c r="BE297"/>
  <c r="E85"/>
  <c r="F91"/>
  <c r="BE147"/>
  <c r="BE158"/>
  <c r="BE161"/>
  <c r="BE162"/>
  <c r="BE165"/>
  <c r="BE185"/>
  <c r="BE186"/>
  <c r="BE189"/>
  <c r="BE191"/>
  <c r="BE195"/>
  <c r="BE207"/>
  <c r="BE208"/>
  <c r="BE212"/>
  <c r="BE222"/>
  <c r="BE224"/>
  <c r="BE232"/>
  <c r="BE233"/>
  <c r="BE237"/>
  <c r="BE238"/>
  <c r="BE240"/>
  <c r="BE242"/>
  <c r="BE245"/>
  <c r="BE246"/>
  <c r="BE248"/>
  <c r="BE257"/>
  <c r="BE258"/>
  <c r="BE259"/>
  <c r="BE262"/>
  <c r="BE263"/>
  <c r="BE266"/>
  <c r="BE268"/>
  <c r="BE272"/>
  <c r="BE273"/>
  <c r="BE275"/>
  <c r="BE280"/>
  <c r="BE283"/>
  <c r="BE285"/>
  <c r="BE287"/>
  <c r="BE298"/>
  <c i="3" r="E85"/>
  <c r="J92"/>
  <c r="BE135"/>
  <c r="BE139"/>
  <c r="BE141"/>
  <c r="BE143"/>
  <c r="BE153"/>
  <c r="BE163"/>
  <c r="BE167"/>
  <c r="BE172"/>
  <c r="BE177"/>
  <c r="BE180"/>
  <c r="BE186"/>
  <c r="BE191"/>
  <c r="BE193"/>
  <c r="BE195"/>
  <c r="BE196"/>
  <c r="BE197"/>
  <c r="BE198"/>
  <c r="BE203"/>
  <c r="BE204"/>
  <c r="BE207"/>
  <c r="BE208"/>
  <c r="BE215"/>
  <c r="BE216"/>
  <c r="BE232"/>
  <c r="BE233"/>
  <c r="BE237"/>
  <c r="BE241"/>
  <c r="BE243"/>
  <c r="J91"/>
  <c r="J122"/>
  <c r="BE131"/>
  <c r="BE137"/>
  <c r="BE145"/>
  <c r="BE147"/>
  <c r="BE154"/>
  <c r="BE157"/>
  <c r="BE158"/>
  <c r="BE166"/>
  <c r="BE170"/>
  <c r="BE185"/>
  <c r="BE187"/>
  <c r="BE199"/>
  <c r="BE211"/>
  <c r="BE212"/>
  <c r="BE213"/>
  <c r="BE214"/>
  <c r="BE218"/>
  <c r="BE219"/>
  <c r="BE230"/>
  <c r="BE235"/>
  <c r="BE240"/>
  <c r="BE242"/>
  <c r="BE244"/>
  <c r="BE246"/>
  <c r="BE247"/>
  <c r="F92"/>
  <c r="F124"/>
  <c r="BE133"/>
  <c r="BE148"/>
  <c r="BE150"/>
  <c r="BE151"/>
  <c r="BE152"/>
  <c r="BE159"/>
  <c r="BE161"/>
  <c r="BE162"/>
  <c r="BE173"/>
  <c r="BE174"/>
  <c r="BE178"/>
  <c r="BE179"/>
  <c r="BE182"/>
  <c r="BE194"/>
  <c r="BE201"/>
  <c r="BE202"/>
  <c r="BE210"/>
  <c r="BE217"/>
  <c r="BE220"/>
  <c r="BE221"/>
  <c r="BE226"/>
  <c r="BE239"/>
  <c r="BE245"/>
  <c r="BE155"/>
  <c r="BE156"/>
  <c r="BE164"/>
  <c r="BE165"/>
  <c r="BE168"/>
  <c r="BE169"/>
  <c r="BE175"/>
  <c r="BE176"/>
  <c r="BE183"/>
  <c r="BE184"/>
  <c r="BE189"/>
  <c r="BE200"/>
  <c r="BE205"/>
  <c r="BE209"/>
  <c r="BE224"/>
  <c r="BE225"/>
  <c r="BE227"/>
  <c r="BE228"/>
  <c r="BE229"/>
  <c r="BE231"/>
  <c r="BE234"/>
  <c r="BE236"/>
  <c i="2" r="J92"/>
  <c r="J114"/>
  <c r="BE124"/>
  <c r="BE139"/>
  <c r="BE140"/>
  <c r="BE142"/>
  <c r="E85"/>
  <c r="J91"/>
  <c r="BE123"/>
  <c r="BE125"/>
  <c r="BE126"/>
  <c r="BE136"/>
  <c r="BE137"/>
  <c r="BE143"/>
  <c r="F91"/>
  <c r="BE127"/>
  <c r="BE130"/>
  <c r="BE133"/>
  <c r="BE134"/>
  <c r="BE141"/>
  <c r="BE145"/>
  <c r="BE146"/>
  <c r="BE150"/>
  <c r="F92"/>
  <c r="BE128"/>
  <c r="BE129"/>
  <c r="BE131"/>
  <c r="BE135"/>
  <c r="BE138"/>
  <c r="BE147"/>
  <c r="BE148"/>
  <c r="J34"/>
  <c i="1" r="AW95"/>
  <c i="2" r="F36"/>
  <c i="1" r="BC95"/>
  <c i="3" r="J34"/>
  <c i="1" r="AW96"/>
  <c i="4" r="J34"/>
  <c i="1" r="AW97"/>
  <c i="5" r="F35"/>
  <c i="1" r="BB98"/>
  <c i="5" r="F37"/>
  <c i="1" r="BD98"/>
  <c i="5" r="J30"/>
  <c i="6" r="F36"/>
  <c i="1" r="BC99"/>
  <c i="8" r="F33"/>
  <c i="1" r="AZ101"/>
  <c i="2" r="F37"/>
  <c i="1" r="BD95"/>
  <c i="3" r="F34"/>
  <c i="1" r="BA96"/>
  <c i="4" r="F36"/>
  <c i="1" r="BC97"/>
  <c i="5" r="J34"/>
  <c i="1" r="AW98"/>
  <c i="6" r="F37"/>
  <c i="1" r="BD99"/>
  <c i="6" r="F34"/>
  <c i="1" r="BA99"/>
  <c i="2" r="F34"/>
  <c i="1" r="BA95"/>
  <c i="3" r="F35"/>
  <c i="1" r="BB96"/>
  <c i="3" r="F37"/>
  <c i="1" r="BD96"/>
  <c i="4" r="F34"/>
  <c i="1" r="BA97"/>
  <c i="4" r="F35"/>
  <c i="1" r="BB97"/>
  <c i="6" r="F35"/>
  <c i="1" r="BB99"/>
  <c i="7" r="F33"/>
  <c i="1" r="AZ100"/>
  <c i="7" r="J34"/>
  <c i="1" r="AW100"/>
  <c i="8" r="J34"/>
  <c i="1" r="AW101"/>
  <c i="2" r="F35"/>
  <c i="1" r="BB95"/>
  <c i="3" r="F36"/>
  <c i="1" r="BC96"/>
  <c i="4" r="F37"/>
  <c i="1" r="BD97"/>
  <c i="5" r="F34"/>
  <c i="1" r="BA98"/>
  <c i="5" r="F36"/>
  <c i="1" r="BC98"/>
  <c i="6" r="J34"/>
  <c i="1" r="AW99"/>
  <c i="6" l="1" r="R124"/>
  <c r="R123"/>
  <c i="4" r="BK139"/>
  <c r="J139"/>
  <c r="J97"/>
  <c r="R139"/>
  <c i="6" r="T124"/>
  <c r="T123"/>
  <c i="4" r="P139"/>
  <c i="3" r="P129"/>
  <c r="P128"/>
  <c i="1" r="AU96"/>
  <c i="4" r="R220"/>
  <c r="T139"/>
  <c i="5" r="P124"/>
  <c r="P123"/>
  <c i="1" r="AU98"/>
  <c i="2" r="P121"/>
  <c r="P120"/>
  <c i="1" r="AU95"/>
  <c i="6" r="P124"/>
  <c r="P123"/>
  <c i="1" r="AU99"/>
  <c i="3" r="T129"/>
  <c r="T128"/>
  <c i="5" r="R124"/>
  <c r="R123"/>
  <c r="T124"/>
  <c r="T123"/>
  <c i="4" r="T220"/>
  <c i="2" r="R121"/>
  <c r="R120"/>
  <c i="4" r="P220"/>
  <c i="3" r="R129"/>
  <c r="R128"/>
  <c i="4" r="BK220"/>
  <c r="J220"/>
  <c r="J107"/>
  <c i="8" r="BK119"/>
  <c r="J119"/>
  <c r="J97"/>
  <c i="2" r="BK121"/>
  <c r="J121"/>
  <c r="J97"/>
  <c i="7" r="BK119"/>
  <c r="J119"/>
  <c r="J97"/>
  <c i="6" r="J124"/>
  <c r="J97"/>
  <c i="1" r="AG98"/>
  <c i="3" r="BK128"/>
  <c r="J128"/>
  <c r="J96"/>
  <c i="2" r="F33"/>
  <c i="1" r="AZ95"/>
  <c i="4" r="J33"/>
  <c i="1" r="AV97"/>
  <c r="AT97"/>
  <c i="6" r="J33"/>
  <c i="1" r="AV99"/>
  <c r="AT99"/>
  <c i="3" r="J33"/>
  <c i="1" r="AV96"/>
  <c r="AT96"/>
  <c i="5" r="J33"/>
  <c i="1" r="AV98"/>
  <c r="AT98"/>
  <c r="AN98"/>
  <c i="6" r="J30"/>
  <c i="1" r="AG99"/>
  <c r="BB94"/>
  <c r="AX94"/>
  <c r="BC94"/>
  <c r="AY94"/>
  <c r="BD94"/>
  <c r="W33"/>
  <c i="3" r="F33"/>
  <c i="1" r="AZ96"/>
  <c i="5" r="F33"/>
  <c i="1" r="AZ98"/>
  <c i="7" r="J33"/>
  <c i="1" r="AV100"/>
  <c r="AT100"/>
  <c i="8" r="J33"/>
  <c i="1" r="AV101"/>
  <c r="AT101"/>
  <c r="BA94"/>
  <c r="W30"/>
  <c i="2" r="J33"/>
  <c i="1" r="AV95"/>
  <c r="AT95"/>
  <c i="4" r="F33"/>
  <c i="1" r="AZ97"/>
  <c i="6" r="F33"/>
  <c i="1" r="AZ99"/>
  <c i="4" l="1" r="T138"/>
  <c r="P138"/>
  <c i="1" r="AU97"/>
  <c i="4" r="R138"/>
  <c i="2" r="BK120"/>
  <c r="J120"/>
  <c i="7" r="BK118"/>
  <c r="J118"/>
  <c r="J96"/>
  <c i="4" r="BK138"/>
  <c r="J138"/>
  <c r="J96"/>
  <c i="8" r="BK118"/>
  <c r="J118"/>
  <c r="J96"/>
  <c i="1" r="AN99"/>
  <c i="6" r="J39"/>
  <c i="5" r="J39"/>
  <c i="1" r="AU94"/>
  <c r="AZ94"/>
  <c r="W29"/>
  <c i="2" r="J30"/>
  <c i="1" r="AG95"/>
  <c r="W32"/>
  <c r="W31"/>
  <c i="3" r="J30"/>
  <c i="1" r="AG96"/>
  <c r="AW94"/>
  <c r="AK30"/>
  <c i="2" l="1" r="J39"/>
  <c r="J96"/>
  <c i="3" r="J39"/>
  <c i="1" r="AN96"/>
  <c r="AN95"/>
  <c i="8" r="J30"/>
  <c i="1" r="AG101"/>
  <c i="7" r="J30"/>
  <c i="1" r="AG100"/>
  <c i="4" r="J30"/>
  <c i="1" r="AG97"/>
  <c r="AN97"/>
  <c r="AV94"/>
  <c r="AK29"/>
  <c i="7" l="1" r="J39"/>
  <c i="8" r="J39"/>
  <c i="4" r="J39"/>
  <c i="1" r="AN100"/>
  <c r="AN101"/>
  <c r="AT94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<sst xmlns="http://schemas.openxmlformats.org/spreadsheetml/2006/main">
  <si>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</si>
  <si>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</si>
  <si>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</si>
  <si>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</si>
  <si>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</si>
  <si>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{48148e86-b6cf-4328-827f-45dc73dd7209}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</si>
  <si>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</si>
  <si>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</si>
  <si>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</si>
  <si>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</si>
  <si>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</si>
  <si>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</si>
  <si>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</si>
  <si>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</si>
  <si>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Ba22004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</si>
  <si>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</si>
  <si>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</si>
  <si>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kotelna_u1</t>
  </si>
  <si>
    <t>KSO:</t>
  </si>
  <si>
    <t>CC-CZ:</t>
  </si>
  <si>
    <t>Místo:</t>
  </si>
  <si>
    <t>Karviná</t>
  </si>
  <si>
    <t>Datum:</t>
  </si>
  <si>
    <t>14. 4. 2022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</si>
  <si>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</si>
  <si>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</si>
  <si>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</si>
  <si>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</si>
  <si>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</si>
  <si>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</si>
  <si>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</si>
  <si>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</si>
  <si>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</si>
  <si>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</si>
  <si>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</si>
  <si>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</si>
  <si>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</si>
  <si>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</si>
  <si>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</si>
  <si>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</si>
  <si>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</si>
  <si>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</si>
  <si>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</si>
  <si>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</si>
  <si>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</si>
  <si>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</si>
  <si>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</si>
  <si>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</si>
  <si>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</si>
  <si>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</si>
  <si>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</si>
  <si>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</si>
  <si>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</si>
  <si>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</si>
  <si>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</si>
  <si>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</si>
  <si>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</si>
  <si>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</si>
  <si>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</si>
  <si>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</si>
  <si>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</si>
  <si>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</si>
  <si>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</si>
  <si>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</si>
  <si>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</si>
  <si>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</si>
  <si>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</si>
  <si>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</si>
  <si>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</si>
  <si>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</si>
  <si>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</si>
  <si>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</si>
  <si>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</si>
  <si>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</si>
  <si>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</si>
  <si>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</si>
  <si>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</si>
  <si>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</si>
  <si>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</si>
  <si>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</si>
  <si>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 1.4.2 PLYNOVOD</t>
  </si>
  <si>
    <t>STA</t>
  </si>
  <si>
    <t>1</t>
  </si>
  <si>
    <t>{b6c8244d-11a1-4c0e-af76-4603bc3a7394}</t>
  </si>
  <si>
    <t>2</t>
  </si>
  <si>
    <t>02</t>
  </si>
  <si>
    <t>D 1.4.1 TECHNOLOGIE KOTELNY - KOTELNA</t>
  </si>
  <si>
    <t>{af3268bd-aa86-41fe-8989-e5803f6e86d9}</t>
  </si>
  <si>
    <t>03</t>
  </si>
  <si>
    <t>D 1.2 STAVEBNĚ TECHNICKÉ ŘEŠENÍ</t>
  </si>
  <si>
    <t>{470bb42b-0f37-4209-b1f6-e9eb9d9f0fc8}</t>
  </si>
  <si>
    <t>04</t>
  </si>
  <si>
    <t>D 1.4.1 TECHNOLOGIE KOTELNY - ROZDĚLOVAČ 1</t>
  </si>
  <si>
    <t>{2b8864e5-a1b6-41f9-a55d-eec6c5faac89}</t>
  </si>
  <si>
    <t>05</t>
  </si>
  <si>
    <t>D 1.4.1 TECHNOLOGIE KOTELNY - ROZDĚLOVAČ 2</t>
  </si>
  <si>
    <t>{5501f883-c053-4855-baa7-f281b805ee55}</t>
  </si>
  <si>
    <t>06</t>
  </si>
  <si>
    <t>D 1.4.3 MĚŘENÍ A REGULACE - KOTELNA</t>
  </si>
  <si>
    <t>{2842e0aa-71f9-47ba-9f96-92df5c3b5525}</t>
  </si>
  <si>
    <t>07</t>
  </si>
  <si>
    <t>D 1.4.3 MĚŘENÍ A REGULACE - ROZDĚLOVAČ 2</t>
  </si>
  <si>
    <t>{4f6cc1d7-d5aa-4c70-bfd1-1b5cf2b55ac3}</t>
  </si>
  <si>
    <t>KRYCÍ LIST SOUPISU PRACÍ</t>
  </si>
  <si>
    <t>Objekt:</t>
  </si>
  <si>
    <t>01 - D 1.4.2 PLYNOVOD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</si>
  <si>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</si>
  <si>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</si>
  <si>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</si>
  <si>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</si>
  <si>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</si>
  <si>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</si>
  <si>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723 - Zdravotechnika - vnitřní plynovod</t>
  </si>
  <si>
    <t xml:space="preserve">    727 - Zdravotechnika - požární ochrana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</si>
  <si>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</si>
  <si>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</si>
  <si>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</si>
  <si>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</si>
  <si>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</si>
  <si>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</si>
  <si>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</si>
  <si>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</si>
  <si>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</si>
  <si>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</si>
  <si>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</si>
  <si>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</si>
  <si>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</si>
  <si>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</si>
  <si>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</si>
  <si>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</si>
  <si>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</si>
  <si>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</si>
  <si>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</si>
  <si>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K</t>
  </si>
  <si>
    <t>723111202R</t>
  </si>
  <si>
    <t>D+M Potrubí ocelové DN15</t>
  </si>
  <si>
    <t>m</t>
  </si>
  <si>
    <t>16</t>
  </si>
  <si>
    <t>1643528295</t>
  </si>
  <si>
    <t>723150312R</t>
  </si>
  <si>
    <t>D+M Potrubí ocelové DN50</t>
  </si>
  <si>
    <t>1071296328</t>
  </si>
  <si>
    <t>3</t>
  </si>
  <si>
    <t>723150314R</t>
  </si>
  <si>
    <t>D+M Potrubí ocelové DN80</t>
  </si>
  <si>
    <t>-1719840530</t>
  </si>
  <si>
    <t>4</t>
  </si>
  <si>
    <t>723150804R</t>
  </si>
  <si>
    <t>Demontáž potrubí ocelové DN80</t>
  </si>
  <si>
    <t>1926194082</t>
  </si>
  <si>
    <t>5</t>
  </si>
  <si>
    <t>723160804R</t>
  </si>
  <si>
    <t>Demontáž odvzdušnění plynu vč. armatur DN15</t>
  </si>
  <si>
    <t>pár</t>
  </si>
  <si>
    <t>-2005387838</t>
  </si>
  <si>
    <t>6</t>
  </si>
  <si>
    <t>723160807R</t>
  </si>
  <si>
    <t>Demontáž přípojky ke kotli G 2</t>
  </si>
  <si>
    <t>ks</t>
  </si>
  <si>
    <t>774147635</t>
  </si>
  <si>
    <t>7</t>
  </si>
  <si>
    <t>723190254</t>
  </si>
  <si>
    <t>Výpustky plynovodní vedení a upevnění do DN 50</t>
  </si>
  <si>
    <t>kus</t>
  </si>
  <si>
    <t>-1604273627</t>
  </si>
  <si>
    <t>8</t>
  </si>
  <si>
    <t>723190901R</t>
  </si>
  <si>
    <t xml:space="preserve">Uzavření,otevření plynovodního potrubí </t>
  </si>
  <si>
    <t>938001606</t>
  </si>
  <si>
    <t>9</t>
  </si>
  <si>
    <t>723190907R</t>
  </si>
  <si>
    <t>Odvzdušnění nebo napuštění plynovodního potrubí</t>
  </si>
  <si>
    <t>2058229932</t>
  </si>
  <si>
    <t>VV</t>
  </si>
  <si>
    <t>5+15+14</t>
  </si>
  <si>
    <t>10</t>
  </si>
  <si>
    <t>723190909R</t>
  </si>
  <si>
    <t>Zkouška těsnosti potrubí plynovodního</t>
  </si>
  <si>
    <t>1176298633</t>
  </si>
  <si>
    <t>11</t>
  </si>
  <si>
    <t>723190913</t>
  </si>
  <si>
    <t>D+M Plynový manometr pr. 160, rozsah 0-4kPa, M20x1,5</t>
  </si>
  <si>
    <t>754677095</t>
  </si>
  <si>
    <t>12</t>
  </si>
  <si>
    <t>723214136R</t>
  </si>
  <si>
    <t>D+M Plynový filtr 50 mikronů, PN6</t>
  </si>
  <si>
    <t>soubor</t>
  </si>
  <si>
    <t>-493744713</t>
  </si>
  <si>
    <t>13</t>
  </si>
  <si>
    <t>723219104</t>
  </si>
  <si>
    <t>Armatury přírubové montáž armatur přírubových ostatních typů DN 80</t>
  </si>
  <si>
    <t>-1924943351</t>
  </si>
  <si>
    <t>14</t>
  </si>
  <si>
    <t>M</t>
  </si>
  <si>
    <t>S723BAP80NT</t>
  </si>
  <si>
    <t>Havarijní uzávěr plynu BAP DN80 NT B PN16 Solo R, 230V 50Hz</t>
  </si>
  <si>
    <t>32</t>
  </si>
  <si>
    <t>-723215389</t>
  </si>
  <si>
    <t>723221302R</t>
  </si>
  <si>
    <t>D+M Ventil vzorkovací rohový G 1/2" s připojením na hadici</t>
  </si>
  <si>
    <t>702057807</t>
  </si>
  <si>
    <t>723231162R</t>
  </si>
  <si>
    <t>D+M Plynový kohout DN15</t>
  </si>
  <si>
    <t>200512220</t>
  </si>
  <si>
    <t>17</t>
  </si>
  <si>
    <t>723231167R</t>
  </si>
  <si>
    <t>Plynový kohout DN50</t>
  </si>
  <si>
    <t>1995862698</t>
  </si>
  <si>
    <t>18</t>
  </si>
  <si>
    <t>723290821</t>
  </si>
  <si>
    <t>Přemístění vnitrostaveništní demontovaných hmot pro vnitřní plynovod v objektech v do 6 m</t>
  </si>
  <si>
    <t>t</t>
  </si>
  <si>
    <t>-2125768924</t>
  </si>
  <si>
    <t>19</t>
  </si>
  <si>
    <t>723424101R</t>
  </si>
  <si>
    <t>Kondenzační smyčka k přivaření zahnutá</t>
  </si>
  <si>
    <t>-2047799543</t>
  </si>
  <si>
    <t>20</t>
  </si>
  <si>
    <t>998723201</t>
  </si>
  <si>
    <t>Přesun hmot procentní pro vnitřní plynovod v objektech v do 6 m</t>
  </si>
  <si>
    <t>%</t>
  </si>
  <si>
    <t>1494788849</t>
  </si>
  <si>
    <t>727</t>
  </si>
  <si>
    <t>Zdravotechnika - požární ochrana</t>
  </si>
  <si>
    <t>727111001R</t>
  </si>
  <si>
    <t xml:space="preserve">Trubní ucpávka potrubí DN 20 protipožární, tmelem; stěnou tl.150 mm </t>
  </si>
  <si>
    <t>-320478774</t>
  </si>
  <si>
    <t>22</t>
  </si>
  <si>
    <t>727111005R</t>
  </si>
  <si>
    <t xml:space="preserve">Trubní ucpávka  potrubí DN 80 protipožární, tmelem; stěnou tl.150 mm </t>
  </si>
  <si>
    <t>942399216</t>
  </si>
  <si>
    <t>23</t>
  </si>
  <si>
    <t>727112041R</t>
  </si>
  <si>
    <t xml:space="preserve">Trubní ucpávka  potrubí DN 20 protipožární, tmelem; stěnou tl.300 mm </t>
  </si>
  <si>
    <t>1833034505</t>
  </si>
  <si>
    <t>24</t>
  </si>
  <si>
    <t>727112045R</t>
  </si>
  <si>
    <t xml:space="preserve">Trubní ucpávka  potrubí DN 80 protipožární, tmelem; stěnou tl.300 mm </t>
  </si>
  <si>
    <t>-1444193376</t>
  </si>
  <si>
    <t>OST</t>
  </si>
  <si>
    <t>Ostatní</t>
  </si>
  <si>
    <t>25</t>
  </si>
  <si>
    <t>O001</t>
  </si>
  <si>
    <t>Revize</t>
  </si>
  <si>
    <t>512</t>
  </si>
  <si>
    <t>1228474010</t>
  </si>
  <si>
    <t>02 - D 1.4.1 TECHNOLOGIE KOTELNY - KOTELNA</t>
  </si>
  <si>
    <t>PSV - PSV</t>
  </si>
  <si>
    <t xml:space="preserve">    713 - Izolace tepelné</t>
  </si>
  <si>
    <t xml:space="preserve">    721 - Zdravotechnika - vnitřní kanalizace</t>
  </si>
  <si>
    <t xml:space="preserve">    730 - Demontáže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</si>
  <si>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</si>
  <si>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</si>
  <si>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</si>
  <si>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</si>
  <si>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751 - Vzduchotechnika</t>
  </si>
  <si>
    <t>M - M</t>
  </si>
  <si>
    <t xml:space="preserve">    M01 - Odkouření kotlů</t>
  </si>
  <si>
    <t>713</t>
  </si>
  <si>
    <t>Izolace tepelné</t>
  </si>
  <si>
    <t>713463215R</t>
  </si>
  <si>
    <t>Montáž izolace tepelné potrubí a ohybů potrubními pouzdry s Al fólií staženými Al páskou 1x D do 50 mm</t>
  </si>
  <si>
    <t>-1896238251</t>
  </si>
  <si>
    <t>6+22</t>
  </si>
  <si>
    <t>63154004</t>
  </si>
  <si>
    <t>pouzdro izolační potrubní z minerální vlny s Al fólií max. 250/100°C 22/20mm</t>
  </si>
  <si>
    <t>-295524189</t>
  </si>
  <si>
    <t>6*1,02 'Přepočtené koeficientem množství</t>
  </si>
  <si>
    <t>63154005</t>
  </si>
  <si>
    <t>pouzdro izolační potrubní z minerální vlny s Al fólií max. 250/100°C 28/20mm</t>
  </si>
  <si>
    <t>-1410802959</t>
  </si>
  <si>
    <t>22*1,02 'Přepočtené koeficientem množství</t>
  </si>
  <si>
    <t>713463216R</t>
  </si>
  <si>
    <t>Montáž izolace tepelné potrubí a ohybů potrubními pouzdry s Al fólií staženými Al páskou 1x D přes 50 do 100 mm</t>
  </si>
  <si>
    <t>-1761631247</t>
  </si>
  <si>
    <t>11+26+25</t>
  </si>
  <si>
    <t>63154020</t>
  </si>
  <si>
    <t>pouzdro izolační potrubní z minerální vlny s Al fólií max. 250/100°C 70/40mm</t>
  </si>
  <si>
    <t>-1950730333</t>
  </si>
  <si>
    <t>25*1,02 'Přepočtené koeficientem množství</t>
  </si>
  <si>
    <t>63154608</t>
  </si>
  <si>
    <t>pouzdro izolační potrubní z minerální vlny s Al fólií max. 250/100°C 89/50mm</t>
  </si>
  <si>
    <t>1243634828</t>
  </si>
  <si>
    <t>11*1,02 'Přepočtené koeficientem množství</t>
  </si>
  <si>
    <t>63154610</t>
  </si>
  <si>
    <t>pouzdro izolační potrubní z minerální vlny s Al fólií max. 250/100°C 108/50mm</t>
  </si>
  <si>
    <t>-1725047594</t>
  </si>
  <si>
    <t>26*1,02 'Přepočtené koeficientem množství</t>
  </si>
  <si>
    <t>998713201</t>
  </si>
  <si>
    <t>Přesun hmot procentní pro izolace tepelné v objektech v do 6 m</t>
  </si>
  <si>
    <t>-861419883</t>
  </si>
  <si>
    <t>721</t>
  </si>
  <si>
    <t>Zdravotechnika - vnitřní kanalizace</t>
  </si>
  <si>
    <t>721173722R</t>
  </si>
  <si>
    <t>D+M Potrubí HT DN40 pro odvod kondenzátu</t>
  </si>
  <si>
    <t>-1318657183</t>
  </si>
  <si>
    <t>998721201</t>
  </si>
  <si>
    <t>Přesun hmot procentní pro vnitřní kanalizace v objektech v do 6 m</t>
  </si>
  <si>
    <t>53221021</t>
  </si>
  <si>
    <t>730</t>
  </si>
  <si>
    <t>Demontáže</t>
  </si>
  <si>
    <t>731200829</t>
  </si>
  <si>
    <t xml:space="preserve">Demontáž kotlů ocelových  na kapalná nebo plynná paliva, o výkonu přes 100 do 125 kW</t>
  </si>
  <si>
    <t>-1484064828</t>
  </si>
  <si>
    <t>731201821</t>
  </si>
  <si>
    <t xml:space="preserve">Demontáž kotlů ocelových  automatických, o výkonu do 290 kW</t>
  </si>
  <si>
    <t>1129735019</t>
  </si>
  <si>
    <t>731391812</t>
  </si>
  <si>
    <t>Vypuštění vody z kotle samospádem pl kotle přes 5 do 10 m2</t>
  </si>
  <si>
    <t>132975379</t>
  </si>
  <si>
    <t>731890801</t>
  </si>
  <si>
    <t xml:space="preserve">Vnitrostaveništní přemístění vybouraných (demontovaných) hmot kotelen  vodorovně do 100 m umístěných ve výšce (hloubce) do 6 m</t>
  </si>
  <si>
    <t>1515602199</t>
  </si>
  <si>
    <t>733120832</t>
  </si>
  <si>
    <t xml:space="preserve">Demontáž potrubí z trubek ocelových hladkých  Ø přes 89 do 133</t>
  </si>
  <si>
    <t>-248894078</t>
  </si>
  <si>
    <t>734100812R</t>
  </si>
  <si>
    <t>Demontáž stávající BAP včetně kanelů a odpojení od odfuku</t>
  </si>
  <si>
    <t>-1561009657</t>
  </si>
  <si>
    <t>734100813</t>
  </si>
  <si>
    <t>Demontáž armatury přírubové se dvěma přírubami DN přes 100 do 150</t>
  </si>
  <si>
    <t>-528860878</t>
  </si>
  <si>
    <t>E001</t>
  </si>
  <si>
    <t>DMT elektrické přívody ke kotlům včetně kabelů MaR</t>
  </si>
  <si>
    <t>-1719973550</t>
  </si>
  <si>
    <t>977341113R</t>
  </si>
  <si>
    <t>Demontáž stávajícíh komínových vložek, do DN 200 vč. lešení na ploché střeše do výšky 2m kolem komína</t>
  </si>
  <si>
    <t>-1510288455</t>
  </si>
  <si>
    <t>751111816R</t>
  </si>
  <si>
    <t>Demontáž stávajícího ventilátoru v kotelně</t>
  </si>
  <si>
    <t>1745416177</t>
  </si>
  <si>
    <t>731</t>
  </si>
  <si>
    <t>Ústřední vytápění - kotelny</t>
  </si>
  <si>
    <t>731244494R</t>
  </si>
  <si>
    <t>Montáž kotle na plyn kondenzačního stacionárního do 210 kW</t>
  </si>
  <si>
    <t>-1930167207</t>
  </si>
  <si>
    <t>S731KPK165</t>
  </si>
  <si>
    <t>Plynový stacionární kondenzační kotel o výkonu 26,8-165,8kW při teplotním režimu 80/60°C bez oběhového čerpadla, včetně regulátoru pro řízení kaskády 3 kotlů_x000d_
komunikace MODBUS RTU do MaR poruchy a stavy, řízení kaskády na požadovanou teplotu 0-10V</t>
  </si>
  <si>
    <t>210419629</t>
  </si>
  <si>
    <t>S731KPK1210</t>
  </si>
  <si>
    <t>Plynový stacionární kondenzační kotel o výkonu 33,5-210,1kW při teplotním režimu 80/60°C bez oběhového čerpadla, včetně regulátoru pro řízení kaskády 3 kotlů_x000d_
komunikace MODBUS RTU do MaR poruchy a stavy, řízení kaskády na požadovanou teplotu 0-10V</t>
  </si>
  <si>
    <t>1261585857</t>
  </si>
  <si>
    <t>S731BS170</t>
  </si>
  <si>
    <t>Bezpečnostní sada pro kotel 170kW</t>
  </si>
  <si>
    <t>1158431676</t>
  </si>
  <si>
    <t>S731BS210</t>
  </si>
  <si>
    <t>Bezpečnostní sada pro kotel 210kW</t>
  </si>
  <si>
    <t>1587454258</t>
  </si>
  <si>
    <t>26</t>
  </si>
  <si>
    <t>S731KM01</t>
  </si>
  <si>
    <t>Komunikační modul ke kotlové automatice</t>
  </si>
  <si>
    <t>2029219546</t>
  </si>
  <si>
    <t>27</t>
  </si>
  <si>
    <t>S731SMM</t>
  </si>
  <si>
    <t>Sběrnicový modul Modbus</t>
  </si>
  <si>
    <t>474880092</t>
  </si>
  <si>
    <t>28</t>
  </si>
  <si>
    <t>S731PTC01</t>
  </si>
  <si>
    <t>Příložné teplotní čidlo</t>
  </si>
  <si>
    <t>1239336602</t>
  </si>
  <si>
    <t>29</t>
  </si>
  <si>
    <t>998731201</t>
  </si>
  <si>
    <t>Přesun hmot procentní pro kotelny v objektech v do 6 m</t>
  </si>
  <si>
    <t>944779419</t>
  </si>
  <si>
    <t>30</t>
  </si>
  <si>
    <t>998731293R</t>
  </si>
  <si>
    <t>Doprava v rámci areálu</t>
  </si>
  <si>
    <t>-442238602</t>
  </si>
  <si>
    <t>732</t>
  </si>
  <si>
    <t>Ústřední vytápění - strojovny</t>
  </si>
  <si>
    <t>31</t>
  </si>
  <si>
    <t>732330101R</t>
  </si>
  <si>
    <t>D+M Neutralizační zařízení kondenzátu pro kondenzační kotelnu do 600 kW</t>
  </si>
  <si>
    <t>-1288621177</t>
  </si>
  <si>
    <t>732331107R</t>
  </si>
  <si>
    <t>D+M Expanzní nádoba zavěšená na zdi s butylovým vakem, 80 litrů, PN3</t>
  </si>
  <si>
    <t>-1214816069</t>
  </si>
  <si>
    <t>33</t>
  </si>
  <si>
    <t>732332101R</t>
  </si>
  <si>
    <t>Osazení odplyňovacího automatu vč. připojení k otopné soustavě</t>
  </si>
  <si>
    <t>-1727319727</t>
  </si>
  <si>
    <t>34</t>
  </si>
  <si>
    <t>S732OA750</t>
  </si>
  <si>
    <t>Vykuový odplyňovací automat 230V, 750W, modbus RTU, rozsah -1/2,5bar</t>
  </si>
  <si>
    <t>-644369403</t>
  </si>
  <si>
    <t>35</t>
  </si>
  <si>
    <t>732332104R</t>
  </si>
  <si>
    <t xml:space="preserve">Osazení a kompletace expanzního automatu vč. dopojení k otopné soustavě </t>
  </si>
  <si>
    <t>-418595467</t>
  </si>
  <si>
    <t>36</t>
  </si>
  <si>
    <t>S732EA600</t>
  </si>
  <si>
    <t>Jedno kompresorový expanzní automat, 230V, rozah 1-3bar, 600W, modbus RTU_x000d_
s nádobou 600 litrů, PN6, 80kg, včetně příslušenství ke spojení s kompresorem</t>
  </si>
  <si>
    <t>-313655985</t>
  </si>
  <si>
    <t>37</t>
  </si>
  <si>
    <t>732429223</t>
  </si>
  <si>
    <t>Montáž čerpadla oběhového mokroběžného přírubového DN 40 jednodílné</t>
  </si>
  <si>
    <t>-1814618497</t>
  </si>
  <si>
    <t>38</t>
  </si>
  <si>
    <t>S7324020</t>
  </si>
  <si>
    <t>Oběhové elektronické čerpadlo s ukazatelem průtoku, tlaku, charakteristiky, přírubové PN6_x000d_
DN40, výtlačná výška 2m, rozsah nastavení tlaku 0,5-8m, průtok 9,3 m3/h</t>
  </si>
  <si>
    <t>-1655320298</t>
  </si>
  <si>
    <t>39</t>
  </si>
  <si>
    <t>998732201</t>
  </si>
  <si>
    <t>Přesun hmot procentní pro strojovny v objektech v do 6 m</t>
  </si>
  <si>
    <t>-1613549426</t>
  </si>
  <si>
    <t>733</t>
  </si>
  <si>
    <t>Ústřední vytápění - rozvodné potrubí</t>
  </si>
  <si>
    <t>40</t>
  </si>
  <si>
    <t>733111114R</t>
  </si>
  <si>
    <t>D+M Potrubí ocelové závitové černé bezešvé běžné v kotelnách nebo strojovnách DN 20</t>
  </si>
  <si>
    <t>297784260</t>
  </si>
  <si>
    <t>41</t>
  </si>
  <si>
    <t>733111115R</t>
  </si>
  <si>
    <t>D+M Potrubí ocelové závitové černé bezešvé běžné v kotelnách nebo strojovnách DN 25</t>
  </si>
  <si>
    <t>97412454</t>
  </si>
  <si>
    <t>42</t>
  </si>
  <si>
    <t>733121222R</t>
  </si>
  <si>
    <t>D+M Potrubí ocelové hladké bezešvé v kotelnách nebo strojovnách spojované svařováním DN65</t>
  </si>
  <si>
    <t>213627657</t>
  </si>
  <si>
    <t>43</t>
  </si>
  <si>
    <t>733121225R</t>
  </si>
  <si>
    <t>D+M Potrubí ocelové hladké bezešvé v kotelnách nebo strojovnách spojované svařováním D 89x3,6</t>
  </si>
  <si>
    <t>-1335149633</t>
  </si>
  <si>
    <t>44</t>
  </si>
  <si>
    <t>733121228R</t>
  </si>
  <si>
    <t>D+M Potrubí ocelové hladké bezešvé v kotelnách nebo strojovnách spojované svařováním D 108x4,0</t>
  </si>
  <si>
    <t>1878748606</t>
  </si>
  <si>
    <t>45</t>
  </si>
  <si>
    <t>733190108</t>
  </si>
  <si>
    <t>Zkouška těsnosti potrubí ocelové závitové DN přes 40 do 50</t>
  </si>
  <si>
    <t>136450416</t>
  </si>
  <si>
    <t>6+22+25</t>
  </si>
  <si>
    <t>46</t>
  </si>
  <si>
    <t>733190232</t>
  </si>
  <si>
    <t>Zkouška těsnosti potrubí ocelové hladké D přes 89x5,0 do 133x5,0</t>
  </si>
  <si>
    <t>-2076283785</t>
  </si>
  <si>
    <t>6+26</t>
  </si>
  <si>
    <t>47</t>
  </si>
  <si>
    <t>998733201</t>
  </si>
  <si>
    <t>Přesun hmot procentní pro rozvody potrubí v objektech v do 6 m</t>
  </si>
  <si>
    <t>1115437604</t>
  </si>
  <si>
    <t>734</t>
  </si>
  <si>
    <t>Ústřední vytápění - armatury</t>
  </si>
  <si>
    <t>48</t>
  </si>
  <si>
    <t>734109117</t>
  </si>
  <si>
    <t>Montáž armatury přírubové se dvěma přírubami DN 100 - separátor kalů</t>
  </si>
  <si>
    <t>1872761341</t>
  </si>
  <si>
    <t>49</t>
  </si>
  <si>
    <t>S734CSK100</t>
  </si>
  <si>
    <t>Cyklónový separátor kalů a nečistot včetně tepelné izolace a magnetu DN 100</t>
  </si>
  <si>
    <t>817397412</t>
  </si>
  <si>
    <t>50</t>
  </si>
  <si>
    <t>734121316R</t>
  </si>
  <si>
    <t>D+M Mezipřírubová zpětná klapka včetně protipřírub, těsnění a šroubů DN65</t>
  </si>
  <si>
    <t>1562271176</t>
  </si>
  <si>
    <t>51</t>
  </si>
  <si>
    <t>734163427R</t>
  </si>
  <si>
    <t xml:space="preserve">D+M  Přírubový Filtr s jemným nerezovým sítkem včetně protipřírub, těsnění a šroubů DN 65 </t>
  </si>
  <si>
    <t>-971559481</t>
  </si>
  <si>
    <t>52</t>
  </si>
  <si>
    <t>734193115R</t>
  </si>
  <si>
    <t xml:space="preserve">D+M Uzavírací mezipřírubová klapka včetně protipřírub, těsnění a šroubů DN 65 </t>
  </si>
  <si>
    <t>1412869515</t>
  </si>
  <si>
    <t>53</t>
  </si>
  <si>
    <t>734193117R</t>
  </si>
  <si>
    <t>D+M Uzavírací mezipřírubová klapka včetně protipřírub těsnění a šroubů DN100</t>
  </si>
  <si>
    <t>-1401629931</t>
  </si>
  <si>
    <t>54</t>
  </si>
  <si>
    <t>734209114</t>
  </si>
  <si>
    <t xml:space="preserve">Montáž závitových armatur  se 2 závity G 3/4 (DN 20)</t>
  </si>
  <si>
    <t>1148522577</t>
  </si>
  <si>
    <t>55</t>
  </si>
  <si>
    <t>S734EK020</t>
  </si>
  <si>
    <t>Expanzní kulové kohout se zajištěníma vypouštěním DN 20</t>
  </si>
  <si>
    <t>34754068</t>
  </si>
  <si>
    <t>56</t>
  </si>
  <si>
    <t>734211120R</t>
  </si>
  <si>
    <t>D+M Automatický odvzdušňovací ventil DN 15</t>
  </si>
  <si>
    <t>1982018824</t>
  </si>
  <si>
    <t>57</t>
  </si>
  <si>
    <t>734291124R</t>
  </si>
  <si>
    <t>D+M Vypouštěcí kulový kohout DN 15 s páčkou a připojením hadice G3/4</t>
  </si>
  <si>
    <t>1590311960</t>
  </si>
  <si>
    <t>58</t>
  </si>
  <si>
    <t>734292715R</t>
  </si>
  <si>
    <t>D+M Kulový kohout s páčkou DN25</t>
  </si>
  <si>
    <t>-927117895</t>
  </si>
  <si>
    <t>59</t>
  </si>
  <si>
    <t>734421111R</t>
  </si>
  <si>
    <t>Kombinovaný manometr a teploměr 0-4bar/0-120°C</t>
  </si>
  <si>
    <t>-1384054164</t>
  </si>
  <si>
    <t>60</t>
  </si>
  <si>
    <t>998734201</t>
  </si>
  <si>
    <t xml:space="preserve">Přesun hmot pro armatury  stanovený procentní sazbou (%) z ceny vodorovná dopravní vzdálenost do 50 m v objektech výšky do 6 m</t>
  </si>
  <si>
    <t>1394646623</t>
  </si>
  <si>
    <t>751</t>
  </si>
  <si>
    <t>Vzduchotechnika</t>
  </si>
  <si>
    <t>61</t>
  </si>
  <si>
    <t>751111132R</t>
  </si>
  <si>
    <t>Montáž ventilátoru do kruhového potrubí DN250</t>
  </si>
  <si>
    <t>1215154859</t>
  </si>
  <si>
    <t>62</t>
  </si>
  <si>
    <t>S751230250</t>
  </si>
  <si>
    <t>Ventilátor DN 250 do kruhového potrubí, jednootáčkový, 230V, do40dBA, 522 m3/h tlak 10Pa</t>
  </si>
  <si>
    <t>500822551</t>
  </si>
  <si>
    <t>63</t>
  </si>
  <si>
    <t>S751NS250</t>
  </si>
  <si>
    <t>Nerezové síto DN250 z tahokovu, ukončení přívodu vzduchu za ventilátorem</t>
  </si>
  <si>
    <t>878579613</t>
  </si>
  <si>
    <t>64</t>
  </si>
  <si>
    <t>751398035R</t>
  </si>
  <si>
    <t>Montáž vnitřní nástěnné žaluzie 500x500mm</t>
  </si>
  <si>
    <t>-1782672015</t>
  </si>
  <si>
    <t>65</t>
  </si>
  <si>
    <t>S751VNZ500</t>
  </si>
  <si>
    <t>Vnitřní nástěnná žaluzie 500x500 mm pro montáž na stěnu, barva bílá, horizontální lamely, bez filtru</t>
  </si>
  <si>
    <t>-186651168</t>
  </si>
  <si>
    <t>66</t>
  </si>
  <si>
    <t>751398052R</t>
  </si>
  <si>
    <t>Montáž protidešťové žaluzie nebo žaluziové klapky na čtyřhranné potrubí přes 0,150 do 0,300 m2</t>
  </si>
  <si>
    <t>-2015849172</t>
  </si>
  <si>
    <t>67</t>
  </si>
  <si>
    <t>42972921R</t>
  </si>
  <si>
    <t>Protidešťová VZT žaluzie 500x500 mm bez filtru, síto proti ptákům a hmyzu, RAL dle barvy fasády, světle šedá</t>
  </si>
  <si>
    <t>368213295</t>
  </si>
  <si>
    <t>68</t>
  </si>
  <si>
    <t>42972916R</t>
  </si>
  <si>
    <t>Protidešťová VZT žaluzie 250x250 mm bez filtru, síto proti ptákům a hmyzu, RAL dle barvy fasády, světle šedá</t>
  </si>
  <si>
    <t>-1629007066</t>
  </si>
  <si>
    <t>69</t>
  </si>
  <si>
    <t>751510043R</t>
  </si>
  <si>
    <t>Montáž SPIRO potrubí DN250</t>
  </si>
  <si>
    <t>2086495966</t>
  </si>
  <si>
    <t>70</t>
  </si>
  <si>
    <t>S751S250</t>
  </si>
  <si>
    <t>Kruhové spiro potrubí DN250, délka 460 mm včetně kaučukové izolace 19 mm</t>
  </si>
  <si>
    <t>-662438857</t>
  </si>
  <si>
    <t>71</t>
  </si>
  <si>
    <t>751512022R</t>
  </si>
  <si>
    <t xml:space="preserve">Montáž potrubí plechového skupiny II  čtyřhranného s přírubou tloušťky plechu 1,5 mm, průřezu přes 0,13 do 0,28 m2</t>
  </si>
  <si>
    <t>301344741</t>
  </si>
  <si>
    <t>72</t>
  </si>
  <si>
    <t>S751PP500460</t>
  </si>
  <si>
    <t xml:space="preserve">Pozinkované VZT potrubí 500x500 s kaučukovou izolací 19 mm, délka 460 mm </t>
  </si>
  <si>
    <t>-116460398</t>
  </si>
  <si>
    <t>73</t>
  </si>
  <si>
    <t>751514163R</t>
  </si>
  <si>
    <t>Montáž kolena SPIRO DN250</t>
  </si>
  <si>
    <t>242163173</t>
  </si>
  <si>
    <t>74</t>
  </si>
  <si>
    <t>S751SK250</t>
  </si>
  <si>
    <t>Koleno spiro DN250</t>
  </si>
  <si>
    <t>759950683</t>
  </si>
  <si>
    <t>75</t>
  </si>
  <si>
    <t>998751201</t>
  </si>
  <si>
    <t>Přesun hmot pro vzduchotechniku stanovený procentní sazbou (%) z ceny vodorovná dopravní vzdálenost do 50 m v objektech výšky do 12 m</t>
  </si>
  <si>
    <t>411426355</t>
  </si>
  <si>
    <t>M01</t>
  </si>
  <si>
    <t>Odkouření kotlů</t>
  </si>
  <si>
    <t>76</t>
  </si>
  <si>
    <t>M01001</t>
  </si>
  <si>
    <t>Montáž kouřovodů a komínových trubek</t>
  </si>
  <si>
    <t>1888910629</t>
  </si>
  <si>
    <t>77</t>
  </si>
  <si>
    <t>SMK16087</t>
  </si>
  <si>
    <t>Koleno 160/87°</t>
  </si>
  <si>
    <t>256</t>
  </si>
  <si>
    <t>-198466023</t>
  </si>
  <si>
    <t>78</t>
  </si>
  <si>
    <t>SMCK160</t>
  </si>
  <si>
    <t>Čistící T-kus 160</t>
  </si>
  <si>
    <t>1548773282</t>
  </si>
  <si>
    <t>79</t>
  </si>
  <si>
    <t>SMT160200</t>
  </si>
  <si>
    <t>Trubka 160/2000 mm</t>
  </si>
  <si>
    <t>-1101564751</t>
  </si>
  <si>
    <t>80</t>
  </si>
  <si>
    <t>SMT160050</t>
  </si>
  <si>
    <t>Trubka 160/500 mm</t>
  </si>
  <si>
    <t>745111445</t>
  </si>
  <si>
    <t>81</t>
  </si>
  <si>
    <t>SMPK160</t>
  </si>
  <si>
    <t>Patní koleno 160</t>
  </si>
  <si>
    <t>-1414532700</t>
  </si>
  <si>
    <t>82</t>
  </si>
  <si>
    <t>SMKP160C</t>
  </si>
  <si>
    <t>Komínový poklop D160 černý</t>
  </si>
  <si>
    <t>-1307124832</t>
  </si>
  <si>
    <t>83</t>
  </si>
  <si>
    <t>SMK20087</t>
  </si>
  <si>
    <t>Koleno 200/87°</t>
  </si>
  <si>
    <t>-105837571</t>
  </si>
  <si>
    <t>84</t>
  </si>
  <si>
    <t>SMCK200</t>
  </si>
  <si>
    <t xml:space="preserve">Čistící T-kus 200 </t>
  </si>
  <si>
    <t>-926839791</t>
  </si>
  <si>
    <t>85</t>
  </si>
  <si>
    <t>SMT2002000</t>
  </si>
  <si>
    <t>Trubka 200/2000mm</t>
  </si>
  <si>
    <t>1440774102</t>
  </si>
  <si>
    <t>86</t>
  </si>
  <si>
    <t>SMT2000500</t>
  </si>
  <si>
    <t>Trubka 200/500mm</t>
  </si>
  <si>
    <t>991779111</t>
  </si>
  <si>
    <t>87</t>
  </si>
  <si>
    <t>NS</t>
  </si>
  <si>
    <t>Nerez stříška pro větrací průduchy (komíny)</t>
  </si>
  <si>
    <t>1909264171</t>
  </si>
  <si>
    <t>88</t>
  </si>
  <si>
    <t>M01002</t>
  </si>
  <si>
    <t>Práce ve výškách</t>
  </si>
  <si>
    <t>138299316</t>
  </si>
  <si>
    <t>89</t>
  </si>
  <si>
    <t>M01003</t>
  </si>
  <si>
    <t>Zhotovení kontrukce pro uchycení komínového poklopu z nerezu</t>
  </si>
  <si>
    <t>-1179677605</t>
  </si>
  <si>
    <t>90</t>
  </si>
  <si>
    <t>O002</t>
  </si>
  <si>
    <t>Uvedení kotlů do provozu a zaškolení obsluhy</t>
  </si>
  <si>
    <t>1956179910</t>
  </si>
  <si>
    <t>91</t>
  </si>
  <si>
    <t>O003</t>
  </si>
  <si>
    <t>Uvedení kompresorového expanzního automatu do provozu</t>
  </si>
  <si>
    <t>-268458210</t>
  </si>
  <si>
    <t>92</t>
  </si>
  <si>
    <t>O004</t>
  </si>
  <si>
    <t>Uvedení odplyňovacího automatu automatu do provozu</t>
  </si>
  <si>
    <t>-249264606</t>
  </si>
  <si>
    <t>93</t>
  </si>
  <si>
    <t>O005</t>
  </si>
  <si>
    <t xml:space="preserve">Napuštění otopné soustavy areálu upravenou topnou vodou splňující požadavky nových kotlů; Waterdos KOH 09  50 kg ( cca 25 kg první plnění + 25 kg na provoz)</t>
  </si>
  <si>
    <t>210973933</t>
  </si>
  <si>
    <t>94</t>
  </si>
  <si>
    <t>O006</t>
  </si>
  <si>
    <t>Topná zkouška</t>
  </si>
  <si>
    <t>hod</t>
  </si>
  <si>
    <t>794192976</t>
  </si>
  <si>
    <t>95</t>
  </si>
  <si>
    <t>O007</t>
  </si>
  <si>
    <t>Provozní zkouška</t>
  </si>
  <si>
    <t>1484479344</t>
  </si>
  <si>
    <t>96</t>
  </si>
  <si>
    <t>O008</t>
  </si>
  <si>
    <t>Zhotovení dokumentace skutečného stavu</t>
  </si>
  <si>
    <t>-215997912</t>
  </si>
  <si>
    <t>97</t>
  </si>
  <si>
    <t>O009</t>
  </si>
  <si>
    <t>Zhotovení provozního řádu</t>
  </si>
  <si>
    <t>-536607267</t>
  </si>
  <si>
    <t>98</t>
  </si>
  <si>
    <t>O010</t>
  </si>
  <si>
    <t>Vytištění a zalaminování schéma kotelny s parametry</t>
  </si>
  <si>
    <t>31072384</t>
  </si>
  <si>
    <t>03 - D 1.2 STAVEBNĚ TECHNICKÉ ŘEŠENÍ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</si>
  <si>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</si>
  <si>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</si>
  <si>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</si>
  <si>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</si>
  <si>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</si>
  <si>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 vnitřních</t>
  </si>
  <si>
    <t xml:space="preserve">      62 - Úprava povrchů vnějších</t>
  </si>
  <si>
    <t xml:space="preserve">      63 - Podlahy a podlahové konstrukce</t>
  </si>
  <si>
    <t xml:space="preserve">    9 - Ostatní konstrukce a práce, bourání</t>
  </si>
  <si>
    <t xml:space="preserve">    997 - Přesun sutě</t>
  </si>
  <si>
    <t xml:space="preserve">    711 - Izolace proti vodě, vlhkosti a plynům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</si>
  <si>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</si>
  <si>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</si>
  <si>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</si>
  <si>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</si>
  <si>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</si>
  <si>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</si>
  <si>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</si>
  <si>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784 - Dokončovací práce - malby a tapety</t>
  </si>
  <si>
    <t>HSV</t>
  </si>
  <si>
    <t>Práce a dodávky HSV</t>
  </si>
  <si>
    <t>Zemní práce</t>
  </si>
  <si>
    <t>122211401R</t>
  </si>
  <si>
    <t xml:space="preserve">Výkop zeminy tl. cca70mm/320mm -  ručně</t>
  </si>
  <si>
    <t>m3</t>
  </si>
  <si>
    <t>-1313420478</t>
  </si>
  <si>
    <t>0,07*63+1,8*1,8*0,25</t>
  </si>
  <si>
    <t>132312111</t>
  </si>
  <si>
    <t>Hloubení rýh š do 800 mm v soudržných horninách třídy těžitelnosti II skupiny 4 ručně</t>
  </si>
  <si>
    <t>-1992112374</t>
  </si>
  <si>
    <t>"kanalizace</t>
  </si>
  <si>
    <t>20*0,6*0,4</t>
  </si>
  <si>
    <t>162211201</t>
  </si>
  <si>
    <t>Vodorovné přemístění výkopku nebo sypaniny nošením s vyprázdněním nádoby na hromady nebo do dopravního prostředku na vzdálenost do 10 m z horniny třídy těžitelnosti I, skupiny 1 až 3</t>
  </si>
  <si>
    <t>1306470564</t>
  </si>
  <si>
    <t>162751117</t>
  </si>
  <si>
    <t>Vodorovné přemístění přes 9 000 do 10000 m výkopku/sypaniny z horniny třídy těžitelnosti I skupiny 1 až 3</t>
  </si>
  <si>
    <t>208184763</t>
  </si>
  <si>
    <t>162751119</t>
  </si>
  <si>
    <t>Příplatek k vodorovnému přemístění výkopku/sypaniny z horniny třídy těžitelnosti I skupiny 1 až 3 ZKD 1000 m přes 10000 m</t>
  </si>
  <si>
    <t>1093773432</t>
  </si>
  <si>
    <t>12+4,8</t>
  </si>
  <si>
    <t>16,8*20 'Přepočtené koeficientem množství</t>
  </si>
  <si>
    <t>171111111R</t>
  </si>
  <si>
    <t xml:space="preserve">Hutnění zeminy </t>
  </si>
  <si>
    <t>m2</t>
  </si>
  <si>
    <t>159511412</t>
  </si>
  <si>
    <t>171201221</t>
  </si>
  <si>
    <t>Poplatek za uložení na skládce (skládkovné) zeminy a kamení kód odpadu 17 05 04</t>
  </si>
  <si>
    <t>1800979806</t>
  </si>
  <si>
    <t>175111101</t>
  </si>
  <si>
    <t>Obsypání potrubí ručně sypaninou bez prohození, uloženou do 3 m</t>
  </si>
  <si>
    <t>480038337</t>
  </si>
  <si>
    <t>20*0,6*(0,4-0,1)</t>
  </si>
  <si>
    <t>-20*3,14*0,0055*0,055</t>
  </si>
  <si>
    <t>Součet</t>
  </si>
  <si>
    <t>58331200</t>
  </si>
  <si>
    <t>štěrkopísek netříděný zásypový</t>
  </si>
  <si>
    <t>1903566498</t>
  </si>
  <si>
    <t>3,581*2 'Přepočtené koeficientem množství</t>
  </si>
  <si>
    <t>Zakládání</t>
  </si>
  <si>
    <t>213141113R</t>
  </si>
  <si>
    <t>Zřízení vrstvy z geotextilie v rovině</t>
  </si>
  <si>
    <t>-685051515</t>
  </si>
  <si>
    <t>69311226</t>
  </si>
  <si>
    <t>geotextilie netkaná 150g/m2</t>
  </si>
  <si>
    <t>-86072412</t>
  </si>
  <si>
    <t>73*1,1845 'Přepočtené koeficientem množství</t>
  </si>
  <si>
    <t>273321116R</t>
  </si>
  <si>
    <t>Základové desky ze ŽB C 20/25</t>
  </si>
  <si>
    <t>1564681005</t>
  </si>
  <si>
    <t>273321191</t>
  </si>
  <si>
    <t>Základové konstrukce z betonu železového Příplatek k cenám za betonáž malého rozsahu do 25 m3</t>
  </si>
  <si>
    <t>-1316932636</t>
  </si>
  <si>
    <t>273361411R</t>
  </si>
  <si>
    <t xml:space="preserve">Výztuž základových desek ze svařovaných sítí pr.6mm 100x100mm </t>
  </si>
  <si>
    <t>-939881431</t>
  </si>
  <si>
    <t>(63*4,952*1,2)/1000</t>
  </si>
  <si>
    <t>(1,8*1,8*4,952*1,2)/1000</t>
  </si>
  <si>
    <t>Svislé a kompletní konstrukce</t>
  </si>
  <si>
    <t>317141447.XLA</t>
  </si>
  <si>
    <t>D+M porobetonový překlad nosný 2250x375x249 +TI 75mm</t>
  </si>
  <si>
    <t>kpl</t>
  </si>
  <si>
    <t>-817603946</t>
  </si>
  <si>
    <t>340271041R</t>
  </si>
  <si>
    <t>Dozdívka otvoru, porobetonová tvárnice tl. 450mm; tenkovrstvá zdící malta včetně provázání</t>
  </si>
  <si>
    <t>92019426</t>
  </si>
  <si>
    <t>2,5*2,1</t>
  </si>
  <si>
    <t>-1,8*0,82</t>
  </si>
  <si>
    <t>Vodorovné konstrukce</t>
  </si>
  <si>
    <t>451541111</t>
  </si>
  <si>
    <t>Lože pod potrubí otevřený výkop ze štěrkodrtě</t>
  </si>
  <si>
    <t>2097102960</t>
  </si>
  <si>
    <t>Úpravy povrchů vnitřních</t>
  </si>
  <si>
    <t>612325413</t>
  </si>
  <si>
    <t>Oprava vnitřní vápenocementové hladké omítky stěn v rozsahu plochy přes 30 do 50 %</t>
  </si>
  <si>
    <t>1152349067</t>
  </si>
  <si>
    <t>102,86</t>
  </si>
  <si>
    <t>612345111R</t>
  </si>
  <si>
    <t>Oprava omítek před výmalbou, sádrováním</t>
  </si>
  <si>
    <t>-829591828</t>
  </si>
  <si>
    <t>Úprava povrchů vnějších</t>
  </si>
  <si>
    <t>622151011R</t>
  </si>
  <si>
    <t>Penetrační silikátový nátěr podkladu vnějších tenkovrstvých omítek stěn</t>
  </si>
  <si>
    <t>1679196259</t>
  </si>
  <si>
    <t>622211021</t>
  </si>
  <si>
    <t>Montáž kontaktního zateplení vnějších stěn lepením a mechanickým kotvením polystyrénových desek do betonu a zdiva tl přes 80 do 120 mm</t>
  </si>
  <si>
    <t>-1440752571</t>
  </si>
  <si>
    <t>28375938</t>
  </si>
  <si>
    <t>deska EPS 70 fasádní λ=0,039 tl 100mm</t>
  </si>
  <si>
    <t>1135890288</t>
  </si>
  <si>
    <t>2*18</t>
  </si>
  <si>
    <t>36*1,05 'Přepočtené koeficientem množství</t>
  </si>
  <si>
    <t>622211201</t>
  </si>
  <si>
    <t>Montáž druhé vrstvy kontaktního zateplení z polystyrenových desek celkové tloušťky do 200 mm</t>
  </si>
  <si>
    <t>2123239855</t>
  </si>
  <si>
    <t>622531012R</t>
  </si>
  <si>
    <t>Tenkovrstvá silikonová omítka probarvená, hlazená bez penetrace</t>
  </si>
  <si>
    <t>379655993</t>
  </si>
  <si>
    <t>629991011</t>
  </si>
  <si>
    <t>Zakrytí výplní otvorů a svislých ploch fólií přilepenou lepící páskou</t>
  </si>
  <si>
    <t>621561237</t>
  </si>
  <si>
    <t>622273219R</t>
  </si>
  <si>
    <t>Oprava ostění a nadpraží včetně dodávky materiálu</t>
  </si>
  <si>
    <t>1018924866</t>
  </si>
  <si>
    <t>623511122R</t>
  </si>
  <si>
    <t>Marmolit barva a struktura dle stávající fasády</t>
  </si>
  <si>
    <t>-1546867200</t>
  </si>
  <si>
    <t>Podlahy a podlahové konstrukce</t>
  </si>
  <si>
    <t>564261111R</t>
  </si>
  <si>
    <t>Štěrkový hutněný podsyp frakce 16/32 tl.150mm</t>
  </si>
  <si>
    <t>6560380</t>
  </si>
  <si>
    <t>631311134R</t>
  </si>
  <si>
    <t>Betonová mazanina 55-60mm bez kari sítě včetně spádování</t>
  </si>
  <si>
    <t>-514990628</t>
  </si>
  <si>
    <t>63*0,06</t>
  </si>
  <si>
    <t>631362021</t>
  </si>
  <si>
    <t>Výztuž mazanin svařovanými sítěmi Kari pr.6mm 150x150mm</t>
  </si>
  <si>
    <t>1031739899</t>
  </si>
  <si>
    <t>(63*3,301)*1,2/1000</t>
  </si>
  <si>
    <t>633811111R</t>
  </si>
  <si>
    <t>Broušení povrchu mazaniny</t>
  </si>
  <si>
    <t>306550203</t>
  </si>
  <si>
    <t>Ostatní konstrukce a práce, bourání</t>
  </si>
  <si>
    <t>965043441R</t>
  </si>
  <si>
    <t>Bourání betonových podlah tl do 300 mm pl přes 4 m2</t>
  </si>
  <si>
    <t>2060163071</t>
  </si>
  <si>
    <t>60*0,3</t>
  </si>
  <si>
    <t>965049112</t>
  </si>
  <si>
    <t>Příplatek k bourání betonových mazanin za bourání mazanin se svařovanou sítí tl přes 100 mm</t>
  </si>
  <si>
    <t>-328969403</t>
  </si>
  <si>
    <t>60*0,1</t>
  </si>
  <si>
    <t>966080107R</t>
  </si>
  <si>
    <t>Bourání kontaktního zateplení včetně povrchové úpravy omítkou nebo nátěrem z polystyrénových desek, tloušťky přes 180 mm</t>
  </si>
  <si>
    <t>-1409730049</t>
  </si>
  <si>
    <t>968072559R</t>
  </si>
  <si>
    <t>Vybourání kovových vrat včetně rámu plochy přes 5 m2</t>
  </si>
  <si>
    <t>-147137853</t>
  </si>
  <si>
    <t>971024451R</t>
  </si>
  <si>
    <t>Vytvoření větracích otvorů ve zdivu z tvárnic Ytong, průměr 250mm</t>
  </si>
  <si>
    <t>-1890113803</t>
  </si>
  <si>
    <t>971026451R</t>
  </si>
  <si>
    <t>Vytvoření větracích otvorů ve zdivu z tvárnic Ytong 500x500</t>
  </si>
  <si>
    <t>2057426796</t>
  </si>
  <si>
    <t>971028451R</t>
  </si>
  <si>
    <t>Vybourání otvoru pro větrací mřížku do komínového tělesa 500x500mm</t>
  </si>
  <si>
    <t>-1200971638</t>
  </si>
  <si>
    <t>978013191R</t>
  </si>
  <si>
    <t>Otlučení (osekání) vnitřní vápenné nebo vápenocementové omítky stěn v rozsahu do 50%</t>
  </si>
  <si>
    <t>-2050115677</t>
  </si>
  <si>
    <t>(11,935*2+5,44*2)*2,96</t>
  </si>
  <si>
    <t>997</t>
  </si>
  <si>
    <t>Přesun sutě</t>
  </si>
  <si>
    <t>997002511</t>
  </si>
  <si>
    <t>Vodorovné přemístění suti a vybouraných hmot bez naložení ale se složením a urovnáním do 1 km</t>
  </si>
  <si>
    <t>-1652322810</t>
  </si>
  <si>
    <t>997002519</t>
  </si>
  <si>
    <t>Příplatek ZKD 1 km přemístění suti a vybouraných hmot</t>
  </si>
  <si>
    <t>750617181</t>
  </si>
  <si>
    <t>45,678*29 'Přepočtené koeficientem množství</t>
  </si>
  <si>
    <t>997002611</t>
  </si>
  <si>
    <t>Nakládání suti a vybouraných hmot</t>
  </si>
  <si>
    <t>1878158496</t>
  </si>
  <si>
    <t>997221615</t>
  </si>
  <si>
    <t>Poplatek za uložení na skládce (skládkovné) stavebního odpadu betonového kód odpadu 17 01 01</t>
  </si>
  <si>
    <t>940335122</t>
  </si>
  <si>
    <t>711</t>
  </si>
  <si>
    <t>Izolace proti vodě, vlhkosti a plynům</t>
  </si>
  <si>
    <t>711142559R</t>
  </si>
  <si>
    <t xml:space="preserve">Provedení izolace proti zemní vlhkosti pásy přitavením </t>
  </si>
  <si>
    <t>-1182179445</t>
  </si>
  <si>
    <t>73,425*2</t>
  </si>
  <si>
    <t>DEK.1010151880R</t>
  </si>
  <si>
    <t>Asfaltový pás modifikovaný SBS tl.4mm</t>
  </si>
  <si>
    <t>-1156398660</t>
  </si>
  <si>
    <t>146,85*1,221 'Přepočtené koeficientem množství</t>
  </si>
  <si>
    <t>711311001R</t>
  </si>
  <si>
    <t xml:space="preserve">Penetrace podkladu </t>
  </si>
  <si>
    <t>1770487657</t>
  </si>
  <si>
    <t>(11,935*2+5,44*2)*0,3+63</t>
  </si>
  <si>
    <t>DEK.2230101075R</t>
  </si>
  <si>
    <t>Asfaltová penetrace zpracovatelná za studena</t>
  </si>
  <si>
    <t>litr</t>
  </si>
  <si>
    <t>-635128624</t>
  </si>
  <si>
    <t>73,425*0,3</t>
  </si>
  <si>
    <t>998711201</t>
  </si>
  <si>
    <t xml:space="preserve">Přesun hmot pro izolace proti vodě, vlhkosti a plynům  stanovený procentní sazbou (%) z ceny vodorovná dopravní vzdálenost do 50 m v objektech výšky do 6 m</t>
  </si>
  <si>
    <t>1515009949</t>
  </si>
  <si>
    <t>721140905</t>
  </si>
  <si>
    <t>Potrubí litinové vsazení odbočky DN 100</t>
  </si>
  <si>
    <t>-927084685</t>
  </si>
  <si>
    <t>721140915</t>
  </si>
  <si>
    <t>Potrubí litinové propojení potrubí DN 100</t>
  </si>
  <si>
    <t>-15604196</t>
  </si>
  <si>
    <t>721173401R</t>
  </si>
  <si>
    <t>D+M Potrubí kanalizační z PVC SN 4 svodné DN 110</t>
  </si>
  <si>
    <t>-1855224659</t>
  </si>
  <si>
    <t>WVN.SF650200W</t>
  </si>
  <si>
    <t>Koleno kanalizační plastové KGB-110/45°</t>
  </si>
  <si>
    <t>1594057039</t>
  </si>
  <si>
    <t>PPL.KGB10087</t>
  </si>
  <si>
    <t>Koleno 87° kanalizační Pipelife KG DN 100 PVC</t>
  </si>
  <si>
    <t>-1620428687</t>
  </si>
  <si>
    <t>WVN.SF660000W</t>
  </si>
  <si>
    <t>Odbočka kanalizační plastová KGEA-110/110/45°</t>
  </si>
  <si>
    <t>773696008</t>
  </si>
  <si>
    <t>OSM.220820</t>
  </si>
  <si>
    <t>KGUG přech.litina/PVC DN 110 SN8</t>
  </si>
  <si>
    <t>885503626</t>
  </si>
  <si>
    <t>721173724R</t>
  </si>
  <si>
    <t>D+M Potrubí kanalizační z PE připojovací DN 70</t>
  </si>
  <si>
    <t>-1351513938</t>
  </si>
  <si>
    <t>28615551</t>
  </si>
  <si>
    <t>odbočka HTEA úhel 45° DN 75/50</t>
  </si>
  <si>
    <t>1514021257</t>
  </si>
  <si>
    <t>PPL.HTR110075</t>
  </si>
  <si>
    <t>HT redukce 110x75</t>
  </si>
  <si>
    <t>-1855076056</t>
  </si>
  <si>
    <t>28615635</t>
  </si>
  <si>
    <t>redukce nesouosá HTR DN 50/40</t>
  </si>
  <si>
    <t>1692001552</t>
  </si>
  <si>
    <t>721194105</t>
  </si>
  <si>
    <t>Vyvedení a upevnění odpadních výpustek DN 50</t>
  </si>
  <si>
    <t>-1508156896</t>
  </si>
  <si>
    <t>721194109</t>
  </si>
  <si>
    <t>Vyvedení a upevnění odpadních výpustek DN 110</t>
  </si>
  <si>
    <t>2050971065</t>
  </si>
  <si>
    <t>721219522R</t>
  </si>
  <si>
    <t xml:space="preserve">Montáž vpustí  podlahových DN 110 </t>
  </si>
  <si>
    <t>1080614715</t>
  </si>
  <si>
    <t>55161812R</t>
  </si>
  <si>
    <t>Kanalizační vpusť boční DN 110 mříž 150x150 plast s plovákem.Zatížení K3-300kg,odolnost do 70C.Výška vpusti 180-255mm.</t>
  </si>
  <si>
    <t>-1620017580</t>
  </si>
  <si>
    <t>721290111</t>
  </si>
  <si>
    <t>Zkouška těsnosti potrubí kanalizace vodou DN do 125</t>
  </si>
  <si>
    <t>1479483619</t>
  </si>
  <si>
    <t>-1582258450</t>
  </si>
  <si>
    <t>722</t>
  </si>
  <si>
    <t>Zdravotechnika - vnitřní vodovod</t>
  </si>
  <si>
    <t>722130991R</t>
  </si>
  <si>
    <t>D+M napojení odplyňovacího automatu na dopouštění vody</t>
  </si>
  <si>
    <t>-656676469</t>
  </si>
  <si>
    <t>722174001R</t>
  </si>
  <si>
    <t>D+M Potrubí vodovodní plastové PPR svar polyfúze PN 16 D 16x2,2 mm</t>
  </si>
  <si>
    <t>1004981978</t>
  </si>
  <si>
    <t>722174003R</t>
  </si>
  <si>
    <t>D+M Potrubí vodovodní plastové PPR svar polyfúze PN 16 D 25x3,5 mm</t>
  </si>
  <si>
    <t>-2078225380</t>
  </si>
  <si>
    <t>722181231R</t>
  </si>
  <si>
    <t>D+M tepelná izolace Tubex PPR16/síla 10mm</t>
  </si>
  <si>
    <t>675695096</t>
  </si>
  <si>
    <t>722181232R</t>
  </si>
  <si>
    <t>D+M tepelná izolace Tubex PPR25/síla 10mm</t>
  </si>
  <si>
    <t>-1662715115</t>
  </si>
  <si>
    <t>722232044R</t>
  </si>
  <si>
    <t>D+M kulový kohout DN20</t>
  </si>
  <si>
    <t>-365342796</t>
  </si>
  <si>
    <t>722232045R</t>
  </si>
  <si>
    <t>D+M kulový kohout DN25</t>
  </si>
  <si>
    <t>-1779814683</t>
  </si>
  <si>
    <t>722290215</t>
  </si>
  <si>
    <t>Zkouška těsnosti vodovodního potrubí hrdlového nebo přírubového DN do 100</t>
  </si>
  <si>
    <t>1308056006</t>
  </si>
  <si>
    <t>722290234</t>
  </si>
  <si>
    <t>Proplach a dezinfekce vodovodního potrubí DN do 80</t>
  </si>
  <si>
    <t>-374732097</t>
  </si>
  <si>
    <t>998722201</t>
  </si>
  <si>
    <t>Přesun hmot procentní pro vnitřní vodovod v objektech v do 6 m</t>
  </si>
  <si>
    <t>-991539064</t>
  </si>
  <si>
    <t>725</t>
  </si>
  <si>
    <t>Zdravotechnika - zařizovací předměty</t>
  </si>
  <si>
    <t>725211603R</t>
  </si>
  <si>
    <t>D+M Umyvadlo keramické bílé šířky 600 mm bez krytu na sifon připevněné na stěnu šrouby</t>
  </si>
  <si>
    <t>368059514</t>
  </si>
  <si>
    <t>725532101R</t>
  </si>
  <si>
    <t>D+M Elektrický ohřívač vody k umyvadlu; 230V; 3,5kW vč. baterie a napojení na potrubí studené vody</t>
  </si>
  <si>
    <t>1659942214</t>
  </si>
  <si>
    <t>725851325R</t>
  </si>
  <si>
    <t>D+M Umyvadlový sifon</t>
  </si>
  <si>
    <t>-709496787</t>
  </si>
  <si>
    <t>998725201</t>
  </si>
  <si>
    <t>Přesun hmot procentní pro zařizovací předměty v objektech v do 6 m</t>
  </si>
  <si>
    <t>400965327</t>
  </si>
  <si>
    <t>741</t>
  </si>
  <si>
    <t>Elektroinstalace - silnoproud</t>
  </si>
  <si>
    <t>741372111R</t>
  </si>
  <si>
    <t>Montáž svítidlo technické se zapojením vodičů</t>
  </si>
  <si>
    <t>2068512704</t>
  </si>
  <si>
    <t>34825010R</t>
  </si>
  <si>
    <t>svítidlo vestavné stropní panelové čtvercové/obdélníkové do 0,09m2 1600-2200lm</t>
  </si>
  <si>
    <t>-973409198</t>
  </si>
  <si>
    <t>741382111R</t>
  </si>
  <si>
    <t>Elektropřípojka pro elektrický ohřívač vody</t>
  </si>
  <si>
    <t>539921469</t>
  </si>
  <si>
    <t>998741201</t>
  </si>
  <si>
    <t>Přesun hmot procentní pro silnoproud v objektech v do 6 m</t>
  </si>
  <si>
    <t>-1604295827</t>
  </si>
  <si>
    <t>764</t>
  </si>
  <si>
    <t>Konstrukce klempířské</t>
  </si>
  <si>
    <t>764011624R</t>
  </si>
  <si>
    <t>D+M pozink. lemování při potrubí DN250mm; vnější rozměr lemování 250x250mm</t>
  </si>
  <si>
    <t>-2139424731</t>
  </si>
  <si>
    <t>764216606R</t>
  </si>
  <si>
    <t>D+M venkovní parapet, elox plech barva RAL dle fasády, šířka otvoru 1800mm; RŠ cca460mm</t>
  </si>
  <si>
    <t>-694369342</t>
  </si>
  <si>
    <t>998764201</t>
  </si>
  <si>
    <t>Přesun hmot pro konstrukce klempířské stanovený procentní sazbou (%) z ceny vodorovná dopravní vzdálenost do 50 m v objektech výšky do 6 m</t>
  </si>
  <si>
    <t>-1189270948</t>
  </si>
  <si>
    <t>766</t>
  </si>
  <si>
    <t>Konstrukce truhlářské</t>
  </si>
  <si>
    <t>766622133</t>
  </si>
  <si>
    <t>Montáž plastových oken plochy přes 1 m2 otevíravých v přes 2,5 m s rámem do zdiva</t>
  </si>
  <si>
    <t>-1084691147</t>
  </si>
  <si>
    <t>61110028R</t>
  </si>
  <si>
    <t xml:space="preserve">Okno plastové s kovovou výztuží, Izolační dvojsklo, dvoukřídlé - 2x otevíravé a sklopné, Bílé, součinitel prostupu tepla (sklo včetně rámu):U= 1,1 W/m2*K, řízená mikroventilace, 4 polohy kliky u obou křídel včetně _x000d_
Vnitřní parapet, deska z tvrzeného PVC, včetně ukončení bočních hran, Bílý hladký, - zatlačení do maltového lože; Rozměr: 200x1800mm_x000d_
</t>
  </si>
  <si>
    <t>1054297381</t>
  </si>
  <si>
    <t>998766201</t>
  </si>
  <si>
    <t>Přesun hmot pro konstrukce truhlářské stanovený procentní sazbou (%) z ceny vodorovná dopravní vzdálenost do 50 m v objektech výšky do 6 m</t>
  </si>
  <si>
    <t>1714378722</t>
  </si>
  <si>
    <t>767</t>
  </si>
  <si>
    <t>Konstrukce zámečnické</t>
  </si>
  <si>
    <t>767640221R</t>
  </si>
  <si>
    <t>Montáž venkovních dvoukřídlých vrat</t>
  </si>
  <si>
    <t>-1837026010</t>
  </si>
  <si>
    <t>55341920R</t>
  </si>
  <si>
    <t>Venkovní vrata dvoukřídlá, hliníková konstrukce rámu, výplň z tepelně izolovaných sendvičových panelů, rozměr 2,5x2,1m, barva šedá RAL dle fasády</t>
  </si>
  <si>
    <t>-98587496</t>
  </si>
  <si>
    <t>998767201</t>
  </si>
  <si>
    <t xml:space="preserve">Přesun hmot pro zámečnické konstrukce  stanovený procentní sazbou (%) z ceny vodorovná dopravní vzdálenost do 50 m v objektech výšky do 6 m</t>
  </si>
  <si>
    <t>-1879855523</t>
  </si>
  <si>
    <t>777</t>
  </si>
  <si>
    <t>Podlahy lité</t>
  </si>
  <si>
    <t>777131101R</t>
  </si>
  <si>
    <t>Penetrační epoxidový nátěr podkladu</t>
  </si>
  <si>
    <t>-823971190</t>
  </si>
  <si>
    <t>97,75</t>
  </si>
  <si>
    <t>777611121R</t>
  </si>
  <si>
    <t>Epoxidový nátěr na betonové podlahy s protiskluznou úpravou R12 a úpravou soklu do výšky 1m po obvodu kotelny</t>
  </si>
  <si>
    <t>1379849273</t>
  </si>
  <si>
    <t>777612205R</t>
  </si>
  <si>
    <t>Protiskluzná úprava epoxidového nátěru R12</t>
  </si>
  <si>
    <t>-464121408</t>
  </si>
  <si>
    <t>998777201</t>
  </si>
  <si>
    <t>Přesun hmot procentní pro podlahy lité v objektech v do 6 m</t>
  </si>
  <si>
    <t>1712421608</t>
  </si>
  <si>
    <t>784</t>
  </si>
  <si>
    <t>Dokončovací práce - malby a tapety</t>
  </si>
  <si>
    <t>784181101</t>
  </si>
  <si>
    <t>Základní akrylátová jednonásobná bezbarvá penetrace podkladu v místnostech v do 3,80 m; zdi a strop</t>
  </si>
  <si>
    <t>1069172336</t>
  </si>
  <si>
    <t>71,771</t>
  </si>
  <si>
    <t>784211101R</t>
  </si>
  <si>
    <t>Malba stěn, soklu a niky po průduchy otěruvzdorná, dvojnásobná, bílá</t>
  </si>
  <si>
    <t>514029444</t>
  </si>
  <si>
    <t>99</t>
  </si>
  <si>
    <t>784211107R</t>
  </si>
  <si>
    <t>Malba stropu, dvojnásobná, bílá</t>
  </si>
  <si>
    <t>-1556298834</t>
  </si>
  <si>
    <t>100</t>
  </si>
  <si>
    <t>O011</t>
  </si>
  <si>
    <t>Pomocný materiál pro zakrytí, plachty, folie atd.</t>
  </si>
  <si>
    <t>-1965477826</t>
  </si>
  <si>
    <t>101</t>
  </si>
  <si>
    <t>O012</t>
  </si>
  <si>
    <t>Mobilní lešení, pronájem týden</t>
  </si>
  <si>
    <t>1473862813</t>
  </si>
  <si>
    <t>04 - D 1.4.1 TECHNOLOGIE KOTELNY - ROZDĚLOVAČ 1</t>
  </si>
  <si>
    <t>1472197183</t>
  </si>
  <si>
    <t>6+16+4+12</t>
  </si>
  <si>
    <t>636177595</t>
  </si>
  <si>
    <t>-1544427968</t>
  </si>
  <si>
    <t>16*1,02 'Přepočtené koeficientem množství</t>
  </si>
  <si>
    <t>63154006</t>
  </si>
  <si>
    <t>pouzdro izolační potrubní z minerální vlny s Al fólií max. 250/100°C 35/20mm</t>
  </si>
  <si>
    <t>184241665</t>
  </si>
  <si>
    <t>4*1,02 'Přepočtené koeficientem množství</t>
  </si>
  <si>
    <t>63154014</t>
  </si>
  <si>
    <t>pouzdro izolační potrubní z minerální vlny s Al fólií max. 250/100°C 54/30mm</t>
  </si>
  <si>
    <t>-1060016886</t>
  </si>
  <si>
    <t>12*1,02 'Přepočtené koeficientem množství</t>
  </si>
  <si>
    <t>1653226047</t>
  </si>
  <si>
    <t>1769244547</t>
  </si>
  <si>
    <t>8*1,02 'Přepočtené koeficientem množství</t>
  </si>
  <si>
    <t>181623130</t>
  </si>
  <si>
    <t>732110813</t>
  </si>
  <si>
    <t xml:space="preserve">Demontáž těles rozdělovačů a sběračů  přes 200 do DN 300</t>
  </si>
  <si>
    <t>607156384</t>
  </si>
  <si>
    <t>2*3</t>
  </si>
  <si>
    <t>732890801</t>
  </si>
  <si>
    <t>Přesun demontovaných strojoven vodorovně 100 m v objektech v do 6 m</t>
  </si>
  <si>
    <t>2039758976</t>
  </si>
  <si>
    <t>Demontáž potrubí ocelového hladkého D přes 89 do 133</t>
  </si>
  <si>
    <t>2130037696</t>
  </si>
  <si>
    <t>733890801</t>
  </si>
  <si>
    <t>Přemístění potrubí demontovaného vodorovně do 100 m v objektech v do 6 m</t>
  </si>
  <si>
    <t>-185012675</t>
  </si>
  <si>
    <t>932725006</t>
  </si>
  <si>
    <t>734890801</t>
  </si>
  <si>
    <t>Přemístění demontovaných armatur vodorovně do 100 m v objektech v do 6 m</t>
  </si>
  <si>
    <t>-216794177</t>
  </si>
  <si>
    <t>741001R</t>
  </si>
  <si>
    <t>Demontáž rozvaděč MaR včetně kabelů a čidel</t>
  </si>
  <si>
    <t>1874672701</t>
  </si>
  <si>
    <t>732111139R</t>
  </si>
  <si>
    <t>Montáž kombi rozdělovače</t>
  </si>
  <si>
    <t>1465685370</t>
  </si>
  <si>
    <t>S735KRM200I</t>
  </si>
  <si>
    <t>Kombinovaný rozdělovač modul 200 dle projektu, viz. výkres D.1.4.1.b-106 včetně PUR izolace 4 konzoly o výšce 400 mm</t>
  </si>
  <si>
    <t>1014064775</t>
  </si>
  <si>
    <t>732429212</t>
  </si>
  <si>
    <t>Montáž čerpadla oběhového mokroběžného závitového DN 25</t>
  </si>
  <si>
    <t>176627852</t>
  </si>
  <si>
    <t>S7352503</t>
  </si>
  <si>
    <t>Elektronické oběhové čerpadla, LED displej, ukazatel průtoků, výšky, charakteristiky a příkonu DN25, PN10, 1075 l/h, h=3m, proporcionální tlak, 230V, 0,95A, 0,135 kW, závit 6/4", rozsah 0,5-6m</t>
  </si>
  <si>
    <t>-1858658244</t>
  </si>
  <si>
    <t>S7352515</t>
  </si>
  <si>
    <t>Elektronické oběhové čerpadla, LED displej, ukazatel průtoků, výšky, charakteristiky a příkonu DN25, PN10, 430 l/h, h=1,5m proporcionální tlak, 230V, 0,26A, 0,025kW, závit 6/4" , rozsah1-4m</t>
  </si>
  <si>
    <t>-1543230540</t>
  </si>
  <si>
    <t>S7322520</t>
  </si>
  <si>
    <t>Elektronické oběhové čerpadla, LED displej, ukazatel průtoků, výšky, charakteristiky a příkonu DN25, PN10, 500l/h, h=2m konstantní tlak, 230V, 0,26A, 0,025kW, závit 6/4", rozsah 1-4m</t>
  </si>
  <si>
    <t>-686600690</t>
  </si>
  <si>
    <t>732429215</t>
  </si>
  <si>
    <t>Montáž čerpadla oběhového mokroběžného závitového DN 32</t>
  </si>
  <si>
    <t>1869971959</t>
  </si>
  <si>
    <t>S73250</t>
  </si>
  <si>
    <t>Elektronické oběhové čerpadla, LED displej, ukazatel průtoků, výšky, charakteristiky a příkonu DN32, PN10, 1954 l/h, h=5m, proporcionální tlak, 230V, 1,05A, 0,16kW, závit 2", rozsah 0,5-10m</t>
  </si>
  <si>
    <t>-1557328870</t>
  </si>
  <si>
    <t>-2038408253</t>
  </si>
  <si>
    <t>S7324060</t>
  </si>
  <si>
    <t>Elektronické oběhové čerpadla, LED displej, ukazatel průtoků, výšky, charakteristiky a příkonu DN40, PN10, 4300 l/h, h=6m proporcionální tlak, 230V, 1,42A, 0,32kW, příruba DN40, rozsah 0,5-12m</t>
  </si>
  <si>
    <t>1330334658</t>
  </si>
  <si>
    <t>732429225</t>
  </si>
  <si>
    <t>Montáž čerpadla oběhového mokroběžného přírubového DN 50 jednodílné</t>
  </si>
  <si>
    <t>-1906625688</t>
  </si>
  <si>
    <t>S7325030</t>
  </si>
  <si>
    <t xml:space="preserve">Elektronické oběhové čerpadla, LED displej, ukazatel průtoků, výšky, charakteristiky a příkonu DN50, PN10,  14,5 m3/h, h=3m, proporcionální tlak, 230V, 0,39kW, 1,72A, příruby, rozsah 0,5-8m</t>
  </si>
  <si>
    <t>2086837022</t>
  </si>
  <si>
    <t>-817906612</t>
  </si>
  <si>
    <t>-1020019583</t>
  </si>
  <si>
    <t>-1617046707</t>
  </si>
  <si>
    <t>733111116R</t>
  </si>
  <si>
    <t>D+M Potrubí ocelové závitové černé bezešvé běžné v kotelnách nebo strojovnách DN 32</t>
  </si>
  <si>
    <t>-1835196617</t>
  </si>
  <si>
    <t>733111118R</t>
  </si>
  <si>
    <t>D+M Potrubí ocelové závitové černé bezešvé běžné v kotelnách nebo strojovnách DN 50</t>
  </si>
  <si>
    <t>282134251</t>
  </si>
  <si>
    <t>1958944239</t>
  </si>
  <si>
    <t>-94993705</t>
  </si>
  <si>
    <t>740176886</t>
  </si>
  <si>
    <t>765467028</t>
  </si>
  <si>
    <t>734109216R</t>
  </si>
  <si>
    <t xml:space="preserve">Montáž armatury přírubové se dvěma přírubami PN 16 DN 80  - stávající vyvažovací ventil</t>
  </si>
  <si>
    <t>-1369363427</t>
  </si>
  <si>
    <t>S734MV80</t>
  </si>
  <si>
    <t>Měřící vsuvky pro vyvažovací ventil DN 80, sada 2 ks, 1060291</t>
  </si>
  <si>
    <t>-1769446054</t>
  </si>
  <si>
    <t>734192317R</t>
  </si>
  <si>
    <t>D+M Mezipřírubová zpětná klapka včetně protipřírub těsnění a šroubů DN80</t>
  </si>
  <si>
    <t>-621824401</t>
  </si>
  <si>
    <t>734193116R</t>
  </si>
  <si>
    <t>D+M Uzavírací mezipřírubová klapka včetně protipřírub těsnění a šroubů DN80</t>
  </si>
  <si>
    <t>-554673976</t>
  </si>
  <si>
    <t>-1669409800</t>
  </si>
  <si>
    <t>734209115</t>
  </si>
  <si>
    <t>Montáž armatury závitové s dvěma závity G 1</t>
  </si>
  <si>
    <t>-149342823</t>
  </si>
  <si>
    <t>S734VV25</t>
  </si>
  <si>
    <t>Vyvažovací ventil závitový, PN20 mosazný s ametalu, s vypouštěním DN20, aretace nastavení DN25, Kvs 8,59</t>
  </si>
  <si>
    <t>1701687097</t>
  </si>
  <si>
    <t>734209116</t>
  </si>
  <si>
    <t>Montáž armatury závitové s dvěma závity G 5/4</t>
  </si>
  <si>
    <t>203108353</t>
  </si>
  <si>
    <t>S734VV32</t>
  </si>
  <si>
    <t>Vyvažovací ventil závitový, PN20 mosazný s ametalu, s vypouštěním DN20, aretace nastavení DN32, kvs 14,2</t>
  </si>
  <si>
    <t>340421203</t>
  </si>
  <si>
    <t>734209117</t>
  </si>
  <si>
    <t>Montáž armatury závitové s dvěma závity G 6/4</t>
  </si>
  <si>
    <t>1257321587</t>
  </si>
  <si>
    <t>S734VV40</t>
  </si>
  <si>
    <t>Vyvažovací ventil závitový, PN20 mosazný s ametalu, s vypouštěním DN20, aretace nastavení DN40, Kvs 19,3</t>
  </si>
  <si>
    <t>-604403827</t>
  </si>
  <si>
    <t>734209118</t>
  </si>
  <si>
    <t>Montáž armatury závitové s dvěma závity G 2</t>
  </si>
  <si>
    <t>-1255410253</t>
  </si>
  <si>
    <t>S73550242</t>
  </si>
  <si>
    <t>Kulový kohout DN 50 s pohonem 24V/2-bodové řízení ON/OFF</t>
  </si>
  <si>
    <t>1499093643</t>
  </si>
  <si>
    <t>734209124</t>
  </si>
  <si>
    <t>Montáž armatury závitové s třemi závity G 3/4</t>
  </si>
  <si>
    <t>-1095394278</t>
  </si>
  <si>
    <t>S7342004</t>
  </si>
  <si>
    <t>Třícestné ventily s pohonem 24VAC/řízení 0-10VDC DN 20, Kvs 4, vnější závit, 5,5mm, PN16</t>
  </si>
  <si>
    <t>1699203938</t>
  </si>
  <si>
    <t>734209125</t>
  </si>
  <si>
    <t>Montáž armatury závitové s třemi závity G 1</t>
  </si>
  <si>
    <t>-835890526</t>
  </si>
  <si>
    <t>S7342563</t>
  </si>
  <si>
    <t>Třícestné ventily s pohonem 24VAC/řízení 0-10VDC DN25, kvs 6,3, vnější závit, 5,5mm, PN16</t>
  </si>
  <si>
    <t>1524949211</t>
  </si>
  <si>
    <t>734209127</t>
  </si>
  <si>
    <t>Montáž armatury závitové s třemi závity G 6/4</t>
  </si>
  <si>
    <t>1984664670</t>
  </si>
  <si>
    <t>S7344025</t>
  </si>
  <si>
    <t>Třícestné ventily s pohonem 24VAC/řízení 0-10VDC DN40, Kvs 25, vnější závit, 5,5mm, PN16</t>
  </si>
  <si>
    <t>-2035821618</t>
  </si>
  <si>
    <t>734242414R</t>
  </si>
  <si>
    <t>D+M Zpětná klapka závitová pro vytápěcí soustavy s mosazným/nerezovým sedlem DN25</t>
  </si>
  <si>
    <t>-1589609106</t>
  </si>
  <si>
    <t>734242415R</t>
  </si>
  <si>
    <t>D+M Zpětná klapka závitová pro vytápěcí soustavy s mosazným/nerezovým sedlem DN32</t>
  </si>
  <si>
    <t>1615087203</t>
  </si>
  <si>
    <t>734242417R</t>
  </si>
  <si>
    <t>D+M Zpětná klapka závitová pro vytápěcí soustavy s mosazným/nerezovým sedlem DN50</t>
  </si>
  <si>
    <t>857512757</t>
  </si>
  <si>
    <t>-203866103</t>
  </si>
  <si>
    <t>-51613706</t>
  </si>
  <si>
    <t>734292716R</t>
  </si>
  <si>
    <t>D+M Kulový kohout s páčkou DN32</t>
  </si>
  <si>
    <t>935107295</t>
  </si>
  <si>
    <t>734292718R</t>
  </si>
  <si>
    <t>D+M Kulový kohout s páčkou DN50</t>
  </si>
  <si>
    <t>1736902157</t>
  </si>
  <si>
    <t>Přesun hmot procentní pro armatury v objektech v do 6 m</t>
  </si>
  <si>
    <t>-595791892</t>
  </si>
  <si>
    <t>Napuštění soustavy a odvzdušňování soustav</t>
  </si>
  <si>
    <t>973977635</t>
  </si>
  <si>
    <t>976996103</t>
  </si>
  <si>
    <t>-657151027</t>
  </si>
  <si>
    <t>Vypuštění soustavy a okruhů napojených na rozdělovač</t>
  </si>
  <si>
    <t>2081147265</t>
  </si>
  <si>
    <t>O013</t>
  </si>
  <si>
    <t>Hydraulické vyvážení soustavy, nastavení čerpadel, vystavení protokolu o vyvážení soustavy</t>
  </si>
  <si>
    <t>-1870766909</t>
  </si>
  <si>
    <t>05 - D 1.4.1 TECHNOLOGIE KOTELNY - ROZDĚLOVAČ 2</t>
  </si>
  <si>
    <t>312185176</t>
  </si>
  <si>
    <t>10+20+10+20</t>
  </si>
  <si>
    <t>1682596335</t>
  </si>
  <si>
    <t>-1878432402</t>
  </si>
  <si>
    <t>10*1,02 'Přepočtené koeficientem množství</t>
  </si>
  <si>
    <t>-260522063</t>
  </si>
  <si>
    <t>20*1,02 'Přepočtené koeficientem množství</t>
  </si>
  <si>
    <t>63154533</t>
  </si>
  <si>
    <t>pouzdro izolační potrubní z minerální vlny s Al fólií max. 250/100°C 42/30mm</t>
  </si>
  <si>
    <t>-92479826</t>
  </si>
  <si>
    <t>927822022</t>
  </si>
  <si>
    <t>1071060434</t>
  </si>
  <si>
    <t>-576623373</t>
  </si>
  <si>
    <t>Přesun hmot pro izolace tepelné stanovený procentní sazbou (%) z ceny vodorovná dopravní vzdálenost do 50 m v objektech výšky do 6 m</t>
  </si>
  <si>
    <t>-1343316436</t>
  </si>
  <si>
    <t>1540617795</t>
  </si>
  <si>
    <t>1620469406</t>
  </si>
  <si>
    <t>-1042882693</t>
  </si>
  <si>
    <t>-3108644</t>
  </si>
  <si>
    <t>682569096</t>
  </si>
  <si>
    <t>1900063771</t>
  </si>
  <si>
    <t>-953852185</t>
  </si>
  <si>
    <t>-248131421</t>
  </si>
  <si>
    <t>S735KRM250I</t>
  </si>
  <si>
    <t>Kombinovaný rozdělovač modul 250 dle projektu, viz. výkres D.1.4.1.b-106 včetně PUR izolace 4 konzoly o výšce 400 mm</t>
  </si>
  <si>
    <t>1594903645</t>
  </si>
  <si>
    <t>-1007147227</t>
  </si>
  <si>
    <t>S7322504</t>
  </si>
  <si>
    <t>Elektronické oběhové čerpadla, LED displej, ukazatel průtoků, výšky, charakteristiky a příkonu DN25, PN10, 1100 l/h, h=3m, proporcionální tlak, 230V, 0,95A, 0,135kW, závit 6/4", rozsah 1-6m</t>
  </si>
  <si>
    <t>515893153</t>
  </si>
  <si>
    <t>S7322502</t>
  </si>
  <si>
    <t>Elektronické oběhové čerpadla, LED displej, ukazatel průtoků, výšky, charakteristiky a příkonu DN25, PN10, 945 l/h, h=2m, proporcionální tlak, 230V, 0,95A, 0,135kW, závit 6/4", rozsah 1-6m</t>
  </si>
  <si>
    <t>565044509</t>
  </si>
  <si>
    <t>403461342</t>
  </si>
  <si>
    <t>1+1+1+1</t>
  </si>
  <si>
    <t>S732505</t>
  </si>
  <si>
    <t>Elektronické oběhové čerpadla, LED displej, ukazatel průtoků, výšky, charakteristiky a příkonu DN32, PN10, 2063 l/h, h=5m, proporcionální tlak, 230V, 1,2A, 0,275 kW, závit 2", rozsah 0,5-10m</t>
  </si>
  <si>
    <t>-2105071551</t>
  </si>
  <si>
    <t>S732506</t>
  </si>
  <si>
    <t>Elektronické oběhové čerpadla, LED displej, ukazatel průtoků, výšky, charakteristiky a příkonu DN32, PN10, 4514 l/h, h=4m proporcionální tlak, 230V, 1,2A, 0,275kW, závit 2" , rozsah 0,5-10m</t>
  </si>
  <si>
    <t>581808459</t>
  </si>
  <si>
    <t>S732507</t>
  </si>
  <si>
    <t>Elektronické oběhové čerpadla, LED displej, ukazatel průtoků, výšky, charakteristiky a příkonu DN32, PN10, 1805 l/h, h=4m, proporcionální tlak, 230V, 1,2A, 0,275kW, závit 2", rozsah 0,5-10m</t>
  </si>
  <si>
    <t>-912468611</t>
  </si>
  <si>
    <t>S732508</t>
  </si>
  <si>
    <t>Elektronické oběhové čerpadla, LED displej, ukazatel průtoků, výšky, charakteristiky a příkonu DN32, PN10, 3439 l/h, h=4m, proporcionální tlak, 230V, 1,2A, 0,275kW, závit 2", rozsah 0,5-10m</t>
  </si>
  <si>
    <t>-807854974</t>
  </si>
  <si>
    <t xml:space="preserve">Přesun hmot pro strojovny  stanovený procentní sazbou (%) z ceny vodorovná dopravní vzdálenost do 50 m v objektech výšky do 6 m</t>
  </si>
  <si>
    <t>972393052</t>
  </si>
  <si>
    <t>733124119R</t>
  </si>
  <si>
    <t>D+M kovaná redukce DN50/65</t>
  </si>
  <si>
    <t>-1451803053</t>
  </si>
  <si>
    <t>733124121R</t>
  </si>
  <si>
    <t>D+M kovaná redukce DN32/65</t>
  </si>
  <si>
    <t>1609571624</t>
  </si>
  <si>
    <t>733124127R</t>
  </si>
  <si>
    <t>D+M kovaná redukce DN50/125</t>
  </si>
  <si>
    <t>-575715203</t>
  </si>
  <si>
    <t>733130901R</t>
  </si>
  <si>
    <t>D+M Zátka mosazná DN 50</t>
  </si>
  <si>
    <t>-431875967</t>
  </si>
  <si>
    <t>-2099494081</t>
  </si>
  <si>
    <t>-1253412168</t>
  </si>
  <si>
    <t>1323429414</t>
  </si>
  <si>
    <t>733111117R</t>
  </si>
  <si>
    <t>D+M Potrubí ocelové závitové černé bezešvé běžné v kotelnách nebo strojovnách DN 40</t>
  </si>
  <si>
    <t>940179488</t>
  </si>
  <si>
    <t>-940889376</t>
  </si>
  <si>
    <t>630280123</t>
  </si>
  <si>
    <t>733190107</t>
  </si>
  <si>
    <t>Zkouška těsnosti potrubí ocelové závitové DN do 40</t>
  </si>
  <si>
    <t>-481672901</t>
  </si>
  <si>
    <t>1544128105</t>
  </si>
  <si>
    <t>-1125386721</t>
  </si>
  <si>
    <t>733191914</t>
  </si>
  <si>
    <t>Zaslepení potrubí ocelového závitového zavařením a skováním DN 20</t>
  </si>
  <si>
    <t>-2072914295</t>
  </si>
  <si>
    <t>379918822</t>
  </si>
  <si>
    <t>734163428R</t>
  </si>
  <si>
    <t>D+M Přírubový filtr PN6 s jmeným nerezovým sítkem DN80</t>
  </si>
  <si>
    <t>978804507</t>
  </si>
  <si>
    <t>972206776</t>
  </si>
  <si>
    <t>2134639859</t>
  </si>
  <si>
    <t>-2143208798</t>
  </si>
  <si>
    <t>-1647295918</t>
  </si>
  <si>
    <t>-583859881</t>
  </si>
  <si>
    <t>236604933</t>
  </si>
  <si>
    <t>1215526330</t>
  </si>
  <si>
    <t>1769828211</t>
  </si>
  <si>
    <t>S734VV50</t>
  </si>
  <si>
    <t>Vyvažovací ventil závitový, PN20 modazný s ametalu, s vypouštěním DN20, aretace nastavení DN50, Kvs 32,3</t>
  </si>
  <si>
    <t>-1980901239</t>
  </si>
  <si>
    <t>1708344662</t>
  </si>
  <si>
    <t>-1387942985</t>
  </si>
  <si>
    <t>1592795744</t>
  </si>
  <si>
    <t>2+1</t>
  </si>
  <si>
    <t>-1986311620</t>
  </si>
  <si>
    <t>S7342510</t>
  </si>
  <si>
    <t>Třícestné ventily s pohonem 24VAC/řízení 0-10VDC DN25,Kvs 10, vnější závit, 5,5mm, PN16</t>
  </si>
  <si>
    <t>-1962195194</t>
  </si>
  <si>
    <t>734209126</t>
  </si>
  <si>
    <t>Montáž armatury závitové s třemi závity G 5/4</t>
  </si>
  <si>
    <t>596550481</t>
  </si>
  <si>
    <t>S7343216</t>
  </si>
  <si>
    <t>Třícestné ventily s pohonem 24VAC/řízení 0-10VDC DN32, Kvs16, vnější závit, 5,5mm, PN16</t>
  </si>
  <si>
    <t>855055791</t>
  </si>
  <si>
    <t>1088196100</t>
  </si>
  <si>
    <t>-1092946571</t>
  </si>
  <si>
    <t>-1623244794</t>
  </si>
  <si>
    <t>734242416R</t>
  </si>
  <si>
    <t>D+M Zpětná klapka závitová pro vytápěcí soustavy s mosazným/nerezovým sedlem DN40</t>
  </si>
  <si>
    <t>2107815855</t>
  </si>
  <si>
    <t>-571330378</t>
  </si>
  <si>
    <t>1295130477</t>
  </si>
  <si>
    <t>734292714R</t>
  </si>
  <si>
    <t>D+M Kulový kohout s páčkou DN20</t>
  </si>
  <si>
    <t>-1265900990</t>
  </si>
  <si>
    <t>333592383</t>
  </si>
  <si>
    <t>-1726981555</t>
  </si>
  <si>
    <t>734292717R</t>
  </si>
  <si>
    <t>D+M Kulový kohout s páčkou DN40</t>
  </si>
  <si>
    <t>-1009557595</t>
  </si>
  <si>
    <t>-36362535</t>
  </si>
  <si>
    <t>734411124R</t>
  </si>
  <si>
    <t>D+M Teploměr 0-120°C</t>
  </si>
  <si>
    <t>1171044345</t>
  </si>
  <si>
    <t>734421102R</t>
  </si>
  <si>
    <t xml:space="preserve">D+M Manometr 0-400 kPa </t>
  </si>
  <si>
    <t>958193636</t>
  </si>
  <si>
    <t>-826684488</t>
  </si>
  <si>
    <t>1501757227</t>
  </si>
  <si>
    <t>1394995778</t>
  </si>
  <si>
    <t>-786145465</t>
  </si>
  <si>
    <t>1879177970</t>
  </si>
  <si>
    <t>2039755717</t>
  </si>
  <si>
    <t>1579281088</t>
  </si>
  <si>
    <t>06 - D 1.4.3 MĚŘENÍ A REGULACE - KOTELNA</t>
  </si>
  <si>
    <t xml:space="preserve">    742 - Elektroinstalace - MaR</t>
  </si>
  <si>
    <t>742</t>
  </si>
  <si>
    <t>Elektroinstalace - MaR</t>
  </si>
  <si>
    <t>R1</t>
  </si>
  <si>
    <t>MaR kotelna viz samostatný rozpočet</t>
  </si>
  <si>
    <t>-514790644</t>
  </si>
  <si>
    <t>07 - D 1.4.3 MĚŘENÍ A REGULACE - ROZDĚLOVAČ 2</t>
  </si>
  <si>
    <t xml:space="preserve">    742 - Elektroinstalace - MaR2</t>
  </si>
  <si>
    <t>Elektroinstalace - MaR2</t>
  </si>
  <si>
    <t>R2</t>
  </si>
  <si>
    <t>MaR rozdělovač 2 viz samostatný rozpočet</t>
  </si>
  <si>
    <t>-1370960536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</si>
</sst>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Ba22004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kotelna_u1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Karviná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14. 4. 2022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ROUND(SUM(AG95:AG101),2)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ROUND(SUM(AS95:AS101),2)</f>
        <v>0</v>
      </c>
      <c r="AT94" s="114">
        <f>ROUND(SUM(AV94:AW94),2)</f>
        <v>0</v>
      </c>
      <c r="AU94" s="115">
        <f>ROUND(SUM(AU95:AU101),5)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ROUND(SUM(AZ95:AZ101),2)</f>
        <v>0</v>
      </c>
      <c r="BA94" s="114">
        <f>ROUND(SUM(BA95:BA101),2)</f>
        <v>0</v>
      </c>
      <c r="BB94" s="114">
        <f>ROUND(SUM(BB95:BB101),2)</f>
        <v>0</v>
      </c>
      <c r="BC94" s="114">
        <f>ROUND(SUM(BC95:BC101),2)</f>
        <v>0</v>
      </c>
      <c r="BD94" s="116">
        <f>ROUND(SUM(BD95:BD101),2)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D 1.4.2 PLYNOVOD'!J30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'01 - D 1.4.2 PLYNOVOD'!P120</f>
        <v>0</v>
      </c>
      <c r="AV95" s="128">
        <f>'01 - D 1.4.2 PLYNOVOD'!J33</f>
        <v>0</v>
      </c>
      <c r="AW95" s="128">
        <f>'01 - D 1.4.2 PLYNOVOD'!J34</f>
        <v>0</v>
      </c>
      <c r="AX95" s="128">
        <f>'01 - D 1.4.2 PLYNOVOD'!J35</f>
        <v>0</v>
      </c>
      <c r="AY95" s="128">
        <f>'01 - D 1.4.2 PLYNOVOD'!J36</f>
        <v>0</v>
      </c>
      <c r="AZ95" s="128">
        <f>'01 - D 1.4.2 PLYNOVOD'!F33</f>
        <v>0</v>
      </c>
      <c r="BA95" s="128">
        <f>'01 - D 1.4.2 PLYNOVOD'!F34</f>
        <v>0</v>
      </c>
      <c r="BB95" s="128">
        <f>'01 - D 1.4.2 PLYNOVOD'!F35</f>
        <v>0</v>
      </c>
      <c r="BC95" s="128">
        <f>'01 - D 1.4.2 PLYNOVOD'!F36</f>
        <v>0</v>
      </c>
      <c r="BD95" s="130">
        <f>'01 - D 1.4.2 PLYNOVOD'!F37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24.75" customHeight="1">
      <c r="A96" s="119" t="s">
        <v>78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D 1.4.1 TECHNOLOGIE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27">
        <v>0</v>
      </c>
      <c r="AT96" s="128">
        <f>ROUND(SUM(AV96:AW96),2)</f>
        <v>0</v>
      </c>
      <c r="AU96" s="129">
        <f>'02 - D 1.4.1 TECHNOLOGIE ...'!P128</f>
        <v>0</v>
      </c>
      <c r="AV96" s="128">
        <f>'02 - D 1.4.1 TECHNOLOGIE ...'!J33</f>
        <v>0</v>
      </c>
      <c r="AW96" s="128">
        <f>'02 - D 1.4.1 TECHNOLOGIE ...'!J34</f>
        <v>0</v>
      </c>
      <c r="AX96" s="128">
        <f>'02 - D 1.4.1 TECHNOLOGIE ...'!J35</f>
        <v>0</v>
      </c>
      <c r="AY96" s="128">
        <f>'02 - D 1.4.1 TECHNOLOGIE ...'!J36</f>
        <v>0</v>
      </c>
      <c r="AZ96" s="128">
        <f>'02 - D 1.4.1 TECHNOLOGIE ...'!F33</f>
        <v>0</v>
      </c>
      <c r="BA96" s="128">
        <f>'02 - D 1.4.1 TECHNOLOGIE ...'!F34</f>
        <v>0</v>
      </c>
      <c r="BB96" s="128">
        <f>'02 - D 1.4.1 TECHNOLOGIE ...'!F35</f>
        <v>0</v>
      </c>
      <c r="BC96" s="128">
        <f>'02 - D 1.4.1 TECHNOLOGIE ...'!F36</f>
        <v>0</v>
      </c>
      <c r="BD96" s="130">
        <f>'02 - D 1.4.1 TECHNOLOGIE ...'!F37</f>
        <v>0</v>
      </c>
      <c r="BE96" s="7"/>
      <c r="BT96" s="131" t="s">
        <v>82</v>
      </c>
      <c r="BV96" s="131" t="s">
        <v>76</v>
      </c>
      <c r="BW96" s="131" t="s">
        <v>87</v>
      </c>
      <c r="BX96" s="131" t="s">
        <v>5</v>
      </c>
      <c r="CL96" s="131" t="s">
        <v>1</v>
      </c>
      <c r="CM96" s="131" t="s">
        <v>84</v>
      </c>
    </row>
    <row r="97" s="7" customFormat="1" ht="16.5" customHeight="1">
      <c r="A97" s="119" t="s">
        <v>78</v>
      </c>
      <c r="B97" s="120"/>
      <c r="C97" s="121"/>
      <c r="D97" s="122" t="s">
        <v>88</v>
      </c>
      <c r="E97" s="122"/>
      <c r="F97" s="122"/>
      <c r="G97" s="122"/>
      <c r="H97" s="122"/>
      <c r="I97" s="123"/>
      <c r="J97" s="122" t="s">
        <v>89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D 1.2 STAVEBNĚ TECHN...'!J30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81</v>
      </c>
      <c r="AR97" s="126"/>
      <c r="AS97" s="127">
        <v>0</v>
      </c>
      <c r="AT97" s="128">
        <f>ROUND(SUM(AV97:AW97),2)</f>
        <v>0</v>
      </c>
      <c r="AU97" s="129">
        <f>'03 - D 1.2 STAVEBNĚ TECHN...'!P138</f>
        <v>0</v>
      </c>
      <c r="AV97" s="128">
        <f>'03 - D 1.2 STAVEBNĚ TECHN...'!J33</f>
        <v>0</v>
      </c>
      <c r="AW97" s="128">
        <f>'03 - D 1.2 STAVEBNĚ TECHN...'!J34</f>
        <v>0</v>
      </c>
      <c r="AX97" s="128">
        <f>'03 - D 1.2 STAVEBNĚ TECHN...'!J35</f>
        <v>0</v>
      </c>
      <c r="AY97" s="128">
        <f>'03 - D 1.2 STAVEBNĚ TECHN...'!J36</f>
        <v>0</v>
      </c>
      <c r="AZ97" s="128">
        <f>'03 - D 1.2 STAVEBNĚ TECHN...'!F33</f>
        <v>0</v>
      </c>
      <c r="BA97" s="128">
        <f>'03 - D 1.2 STAVEBNĚ TECHN...'!F34</f>
        <v>0</v>
      </c>
      <c r="BB97" s="128">
        <f>'03 - D 1.2 STAVEBNĚ TECHN...'!F35</f>
        <v>0</v>
      </c>
      <c r="BC97" s="128">
        <f>'03 - D 1.2 STAVEBNĚ TECHN...'!F36</f>
        <v>0</v>
      </c>
      <c r="BD97" s="130">
        <f>'03 - D 1.2 STAVEBNĚ TECHN...'!F37</f>
        <v>0</v>
      </c>
      <c r="BE97" s="7"/>
      <c r="BT97" s="131" t="s">
        <v>82</v>
      </c>
      <c r="BV97" s="131" t="s">
        <v>76</v>
      </c>
      <c r="BW97" s="131" t="s">
        <v>90</v>
      </c>
      <c r="BX97" s="131" t="s">
        <v>5</v>
      </c>
      <c r="CL97" s="131" t="s">
        <v>1</v>
      </c>
      <c r="CM97" s="131" t="s">
        <v>84</v>
      </c>
    </row>
    <row r="98" s="7" customFormat="1" ht="24.75" customHeight="1">
      <c r="A98" s="119" t="s">
        <v>78</v>
      </c>
      <c r="B98" s="120"/>
      <c r="C98" s="121"/>
      <c r="D98" s="122" t="s">
        <v>91</v>
      </c>
      <c r="E98" s="122"/>
      <c r="F98" s="122"/>
      <c r="G98" s="122"/>
      <c r="H98" s="122"/>
      <c r="I98" s="123"/>
      <c r="J98" s="122" t="s">
        <v>92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D 1.4.1 TECHNOLOGIE 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81</v>
      </c>
      <c r="AR98" s="126"/>
      <c r="AS98" s="127">
        <v>0</v>
      </c>
      <c r="AT98" s="128">
        <f>ROUND(SUM(AV98:AW98),2)</f>
        <v>0</v>
      </c>
      <c r="AU98" s="129">
        <f>'04 - D 1.4.1 TECHNOLOGIE ...'!P123</f>
        <v>0</v>
      </c>
      <c r="AV98" s="128">
        <f>'04 - D 1.4.1 TECHNOLOGIE ...'!J33</f>
        <v>0</v>
      </c>
      <c r="AW98" s="128">
        <f>'04 - D 1.4.1 TECHNOLOGIE ...'!J34</f>
        <v>0</v>
      </c>
      <c r="AX98" s="128">
        <f>'04 - D 1.4.1 TECHNOLOGIE ...'!J35</f>
        <v>0</v>
      </c>
      <c r="AY98" s="128">
        <f>'04 - D 1.4.1 TECHNOLOGIE ...'!J36</f>
        <v>0</v>
      </c>
      <c r="AZ98" s="128">
        <f>'04 - D 1.4.1 TECHNOLOGIE ...'!F33</f>
        <v>0</v>
      </c>
      <c r="BA98" s="128">
        <f>'04 - D 1.4.1 TECHNOLOGIE ...'!F34</f>
        <v>0</v>
      </c>
      <c r="BB98" s="128">
        <f>'04 - D 1.4.1 TECHNOLOGIE ...'!F35</f>
        <v>0</v>
      </c>
      <c r="BC98" s="128">
        <f>'04 - D 1.4.1 TECHNOLOGIE ...'!F36</f>
        <v>0</v>
      </c>
      <c r="BD98" s="130">
        <f>'04 - D 1.4.1 TECHNOLOGIE ...'!F37</f>
        <v>0</v>
      </c>
      <c r="BE98" s="7"/>
      <c r="BT98" s="131" t="s">
        <v>82</v>
      </c>
      <c r="BV98" s="131" t="s">
        <v>76</v>
      </c>
      <c r="BW98" s="131" t="s">
        <v>93</v>
      </c>
      <c r="BX98" s="131" t="s">
        <v>5</v>
      </c>
      <c r="CL98" s="131" t="s">
        <v>1</v>
      </c>
      <c r="CM98" s="131" t="s">
        <v>84</v>
      </c>
    </row>
    <row r="99" s="7" customFormat="1" ht="24.75" customHeight="1">
      <c r="A99" s="119" t="s">
        <v>78</v>
      </c>
      <c r="B99" s="120"/>
      <c r="C99" s="121"/>
      <c r="D99" s="122" t="s">
        <v>94</v>
      </c>
      <c r="E99" s="122"/>
      <c r="F99" s="122"/>
      <c r="G99" s="122"/>
      <c r="H99" s="122"/>
      <c r="I99" s="123"/>
      <c r="J99" s="122" t="s">
        <v>95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'05 - D 1.4.1 TECHNOLOGIE 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81</v>
      </c>
      <c r="AR99" s="126"/>
      <c r="AS99" s="127">
        <v>0</v>
      </c>
      <c r="AT99" s="128">
        <f>ROUND(SUM(AV99:AW99),2)</f>
        <v>0</v>
      </c>
      <c r="AU99" s="129">
        <f>'05 - D 1.4.1 TECHNOLOGIE ...'!P123</f>
        <v>0</v>
      </c>
      <c r="AV99" s="128">
        <f>'05 - D 1.4.1 TECHNOLOGIE ...'!J33</f>
        <v>0</v>
      </c>
      <c r="AW99" s="128">
        <f>'05 - D 1.4.1 TECHNOLOGIE ...'!J34</f>
        <v>0</v>
      </c>
      <c r="AX99" s="128">
        <f>'05 - D 1.4.1 TECHNOLOGIE ...'!J35</f>
        <v>0</v>
      </c>
      <c r="AY99" s="128">
        <f>'05 - D 1.4.1 TECHNOLOGIE ...'!J36</f>
        <v>0</v>
      </c>
      <c r="AZ99" s="128">
        <f>'05 - D 1.4.1 TECHNOLOGIE ...'!F33</f>
        <v>0</v>
      </c>
      <c r="BA99" s="128">
        <f>'05 - D 1.4.1 TECHNOLOGIE ...'!F34</f>
        <v>0</v>
      </c>
      <c r="BB99" s="128">
        <f>'05 - D 1.4.1 TECHNOLOGIE ...'!F35</f>
        <v>0</v>
      </c>
      <c r="BC99" s="128">
        <f>'05 - D 1.4.1 TECHNOLOGIE ...'!F36</f>
        <v>0</v>
      </c>
      <c r="BD99" s="130">
        <f>'05 - D 1.4.1 TECHNOLOGIE ...'!F37</f>
        <v>0</v>
      </c>
      <c r="BE99" s="7"/>
      <c r="BT99" s="131" t="s">
        <v>82</v>
      </c>
      <c r="BV99" s="131" t="s">
        <v>76</v>
      </c>
      <c r="BW99" s="131" t="s">
        <v>96</v>
      </c>
      <c r="BX99" s="131" t="s">
        <v>5</v>
      </c>
      <c r="CL99" s="131" t="s">
        <v>1</v>
      </c>
      <c r="CM99" s="131" t="s">
        <v>84</v>
      </c>
    </row>
    <row r="100" s="7" customFormat="1" ht="24.75" customHeight="1">
      <c r="A100" s="119" t="s">
        <v>78</v>
      </c>
      <c r="B100" s="120"/>
      <c r="C100" s="121"/>
      <c r="D100" s="122" t="s">
        <v>97</v>
      </c>
      <c r="E100" s="122"/>
      <c r="F100" s="122"/>
      <c r="G100" s="122"/>
      <c r="H100" s="122"/>
      <c r="I100" s="123"/>
      <c r="J100" s="122" t="s">
        <v>98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'06 - D 1.4.3 MĚŘENÍ A REG...'!J30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81</v>
      </c>
      <c r="AR100" s="126"/>
      <c r="AS100" s="127">
        <v>0</v>
      </c>
      <c r="AT100" s="128">
        <f>ROUND(SUM(AV100:AW100),2)</f>
        <v>0</v>
      </c>
      <c r="AU100" s="129">
        <f>'06 - D 1.4.3 MĚŘENÍ A REG...'!P118</f>
        <v>0</v>
      </c>
      <c r="AV100" s="128">
        <f>'06 - D 1.4.3 MĚŘENÍ A REG...'!J33</f>
        <v>0</v>
      </c>
      <c r="AW100" s="128">
        <f>'06 - D 1.4.3 MĚŘENÍ A REG...'!J34</f>
        <v>0</v>
      </c>
      <c r="AX100" s="128">
        <f>'06 - D 1.4.3 MĚŘENÍ A REG...'!J35</f>
        <v>0</v>
      </c>
      <c r="AY100" s="128">
        <f>'06 - D 1.4.3 MĚŘENÍ A REG...'!J36</f>
        <v>0</v>
      </c>
      <c r="AZ100" s="128">
        <f>'06 - D 1.4.3 MĚŘENÍ A REG...'!F33</f>
        <v>0</v>
      </c>
      <c r="BA100" s="128">
        <f>'06 - D 1.4.3 MĚŘENÍ A REG...'!F34</f>
        <v>0</v>
      </c>
      <c r="BB100" s="128">
        <f>'06 - D 1.4.3 MĚŘENÍ A REG...'!F35</f>
        <v>0</v>
      </c>
      <c r="BC100" s="128">
        <f>'06 - D 1.4.3 MĚŘENÍ A REG...'!F36</f>
        <v>0</v>
      </c>
      <c r="BD100" s="130">
        <f>'06 - D 1.4.3 MĚŘENÍ A REG...'!F37</f>
        <v>0</v>
      </c>
      <c r="BE100" s="7"/>
      <c r="BT100" s="131" t="s">
        <v>82</v>
      </c>
      <c r="BV100" s="131" t="s">
        <v>76</v>
      </c>
      <c r="BW100" s="131" t="s">
        <v>99</v>
      </c>
      <c r="BX100" s="131" t="s">
        <v>5</v>
      </c>
      <c r="CL100" s="131" t="s">
        <v>1</v>
      </c>
      <c r="CM100" s="131" t="s">
        <v>84</v>
      </c>
    </row>
    <row r="101" s="7" customFormat="1" ht="24.75" customHeight="1">
      <c r="A101" s="119" t="s">
        <v>78</v>
      </c>
      <c r="B101" s="120"/>
      <c r="C101" s="121"/>
      <c r="D101" s="122" t="s">
        <v>100</v>
      </c>
      <c r="E101" s="122"/>
      <c r="F101" s="122"/>
      <c r="G101" s="122"/>
      <c r="H101" s="122"/>
      <c r="I101" s="123"/>
      <c r="J101" s="122" t="s">
        <v>101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'07 - D 1.4.3 MĚŘENÍ A REG...'!J30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81</v>
      </c>
      <c r="AR101" s="126"/>
      <c r="AS101" s="132">
        <v>0</v>
      </c>
      <c r="AT101" s="133">
        <f>ROUND(SUM(AV101:AW101),2)</f>
        <v>0</v>
      </c>
      <c r="AU101" s="134">
        <f>'07 - D 1.4.3 MĚŘENÍ A REG...'!P118</f>
        <v>0</v>
      </c>
      <c r="AV101" s="133">
        <f>'07 - D 1.4.3 MĚŘENÍ A REG...'!J33</f>
        <v>0</v>
      </c>
      <c r="AW101" s="133">
        <f>'07 - D 1.4.3 MĚŘENÍ A REG...'!J34</f>
        <v>0</v>
      </c>
      <c r="AX101" s="133">
        <f>'07 - D 1.4.3 MĚŘENÍ A REG...'!J35</f>
        <v>0</v>
      </c>
      <c r="AY101" s="133">
        <f>'07 - D 1.4.3 MĚŘENÍ A REG...'!J36</f>
        <v>0</v>
      </c>
      <c r="AZ101" s="133">
        <f>'07 - D 1.4.3 MĚŘENÍ A REG...'!F33</f>
        <v>0</v>
      </c>
      <c r="BA101" s="133">
        <f>'07 - D 1.4.3 MĚŘENÍ A REG...'!F34</f>
        <v>0</v>
      </c>
      <c r="BB101" s="133">
        <f>'07 - D 1.4.3 MĚŘENÍ A REG...'!F35</f>
        <v>0</v>
      </c>
      <c r="BC101" s="133">
        <f>'07 - D 1.4.3 MĚŘENÍ A REG...'!F36</f>
        <v>0</v>
      </c>
      <c r="BD101" s="135">
        <f>'07 - D 1.4.3 MĚŘENÍ A REG...'!F37</f>
        <v>0</v>
      </c>
      <c r="BE101" s="7"/>
      <c r="BT101" s="131" t="s">
        <v>82</v>
      </c>
      <c r="BV101" s="131" t="s">
        <v>76</v>
      </c>
      <c r="BW101" s="131" t="s">
        <v>102</v>
      </c>
      <c r="BX101" s="131" t="s">
        <v>5</v>
      </c>
      <c r="CL101" s="131" t="s">
        <v>1</v>
      </c>
      <c r="CM101" s="131" t="s">
        <v>84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dUCBK3yBNHiCy1qynZm69m1sOWdy9bpX5v0nXvW0dr7+xOZBXXGdM7ESkUBmrd45rsqPm43r1IPWXMMmtjXCEQ==" hashValue="Q7EXZAmsUCcXU82IUOCoSPanTMPzhhrleqhKVazpWniVdqtvODk+zGUC+EXeWuKnkeIGlRN4OzY+Lo1wV/+Bqw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D 1.4.2 PLYNOVOD'!C2" display="/"/>
    <hyperlink ref="A96" location="'02 - D 1.4.1 TECHNOLOGIE ...'!C2" display="/"/>
    <hyperlink ref="A97" location="'03 - D 1.2 STAVEBNĚ TECHN...'!C2" display="/"/>
    <hyperlink ref="A98" location="'04 - D 1.4.1 TECHNOLOGIE ...'!C2" display="/"/>
    <hyperlink ref="A99" location="'05 - D 1.4.1 TECHNOLOGIE ...'!C2" display="/"/>
    <hyperlink ref="A100" location="'06 - D 1.4.3 MĚŘENÍ A REG...'!C2" display="/"/>
    <hyperlink ref="A101" location="'07 - D 1.4.3 MĚŘENÍ A REG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kotelna_u1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14. 4. 2022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ROUND((SUM(BE120:BE150)),  2)</f>
        <v>0</v>
      </c>
      <c r="G33" s="38"/>
      <c r="H33" s="38"/>
      <c r="I33" s="155">
        <v>0.20999999999999999</v>
      </c>
      <c r="J33" s="154">
        <f>ROUND(((SUM(BE120:BE150))*I33),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ROUND((SUM(BF120:BF150)),  2)</f>
        <v>0</v>
      </c>
      <c r="G34" s="38"/>
      <c r="H34" s="38"/>
      <c r="I34" s="155">
        <v>0.14999999999999999</v>
      </c>
      <c r="J34" s="154">
        <f>ROUND(((SUM(BF120:BF150))*I34),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ROUND((SUM(BG120:BG150)),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ROUND((SUM(BH120:BH150)),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ROUND((SUM(BI120:BI150)),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kotelna_u1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D 1.4.2 PLYNOVOD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14. 4. 2022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112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114</v>
      </c>
      <c r="E100" s="182"/>
      <c r="F100" s="182"/>
      <c r="G100" s="182"/>
      <c r="H100" s="182"/>
      <c r="I100" s="182"/>
      <c r="J100" s="183">
        <f>J149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kotelna_u1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01 - D 1.4.2 PLYNOVOD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14. 4. 2022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32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116</v>
      </c>
      <c r="D119" s="194" t="s">
        <v>59</v>
      </c>
      <c r="E119" s="194" t="s">
        <v>55</v>
      </c>
      <c r="F119" s="194" t="s">
        <v>56</v>
      </c>
      <c r="G119" s="194" t="s">
        <v>117</v>
      </c>
      <c r="H119" s="194" t="s">
        <v>118</v>
      </c>
      <c r="I119" s="194" t="s">
        <v>119</v>
      </c>
      <c r="J119" s="195" t="s">
        <v>108</v>
      </c>
      <c r="K119" s="196" t="s">
        <v>120</v>
      </c>
      <c r="L119" s="197"/>
      <c r="M119" s="100" t="s">
        <v>1</v>
      </c>
      <c r="N119" s="101" t="s">
        <v>38</v>
      </c>
      <c r="O119" s="101" t="s">
        <v>121</v>
      </c>
      <c r="P119" s="101" t="s">
        <v>122</v>
      </c>
      <c r="Q119" s="101" t="s">
        <v>123</v>
      </c>
      <c r="R119" s="101" t="s">
        <v>124</v>
      </c>
      <c r="S119" s="101" t="s">
        <v>125</v>
      </c>
      <c r="T119" s="102" t="s">
        <v>126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127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P121+P149</f>
        <v>0</v>
      </c>
      <c r="Q120" s="104"/>
      <c r="R120" s="200">
        <f>R121+R149</f>
        <v>0.21171999999999999</v>
      </c>
      <c r="S120" s="104"/>
      <c r="T120" s="201">
        <f>T121+T149</f>
        <v>0.11361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73</v>
      </c>
      <c r="AU120" s="17" t="s">
        <v>110</v>
      </c>
      <c r="BK120" s="202">
        <f>BK121+BK149</f>
        <v>0</v>
      </c>
    </row>
    <row r="121" s="12" customFormat="1" ht="25.92" customHeight="1">
      <c r="A121" s="12"/>
      <c r="B121" s="203"/>
      <c r="C121" s="204"/>
      <c r="D121" s="205" t="s">
        <v>73</v>
      </c>
      <c r="E121" s="206" t="s">
        <v>128</v>
      </c>
      <c r="F121" s="206" t="s">
        <v>129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P122+P144</f>
        <v>0</v>
      </c>
      <c r="Q121" s="211"/>
      <c r="R121" s="212">
        <f>R122+R144</f>
        <v>0.21171999999999999</v>
      </c>
      <c r="S121" s="211"/>
      <c r="T121" s="213">
        <f>T122+T144</f>
        <v>0.11361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73</v>
      </c>
      <c r="AU121" s="215" t="s">
        <v>74</v>
      </c>
      <c r="AY121" s="214" t="s">
        <v>130</v>
      </c>
      <c r="BK121" s="216">
        <f>BK122+BK144</f>
        <v>0</v>
      </c>
    </row>
    <row r="122" s="12" customFormat="1" ht="22.8" customHeight="1">
      <c r="A122" s="12"/>
      <c r="B122" s="203"/>
      <c r="C122" s="204"/>
      <c r="D122" s="205" t="s">
        <v>73</v>
      </c>
      <c r="E122" s="217" t="s">
        <v>131</v>
      </c>
      <c r="F122" s="217" t="s">
        <v>132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SUM(P123:P143)</f>
        <v>0</v>
      </c>
      <c r="Q122" s="211"/>
      <c r="R122" s="212">
        <f>SUM(R123:R143)</f>
        <v>0.20582</v>
      </c>
      <c r="S122" s="211"/>
      <c r="T122" s="213">
        <f>SUM(T123:T143)</f>
        <v>0.11361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73</v>
      </c>
      <c r="AU122" s="215" t="s">
        <v>82</v>
      </c>
      <c r="AY122" s="214" t="s">
        <v>130</v>
      </c>
      <c r="BK122" s="216">
        <f>SUM(BK123:BK143)</f>
        <v>0</v>
      </c>
    </row>
    <row r="123" s="2" customFormat="1" ht="16.5" customHeight="1">
      <c r="A123" s="38"/>
      <c r="B123" s="39"/>
      <c r="C123" s="219" t="s">
        <v>82</v>
      </c>
      <c r="D123" s="219" t="s">
        <v>133</v>
      </c>
      <c r="E123" s="220" t="s">
        <v>134</v>
      </c>
      <c r="F123" s="221" t="s">
        <v>135</v>
      </c>
      <c r="G123" s="222" t="s">
        <v>136</v>
      </c>
      <c r="H123" s="223">
        <v>15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39</v>
      </c>
      <c r="O123" s="91"/>
      <c r="P123" s="229">
        <f>O123*H123</f>
        <v>0</v>
      </c>
      <c r="Q123" s="229">
        <v>0.00147</v>
      </c>
      <c r="R123" s="229">
        <f>Q123*H123</f>
        <v>0.02205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137</v>
      </c>
      <c r="AT123" s="231" t="s">
        <v>133</v>
      </c>
      <c r="AU123" s="231" t="s">
        <v>84</v>
      </c>
      <c r="AY123" s="17" t="s">
        <v>130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82</v>
      </c>
      <c r="BK123" s="232">
        <f>ROUND(I123*H123,2)</f>
        <v>0</v>
      </c>
      <c r="BL123" s="17" t="s">
        <v>137</v>
      </c>
      <c r="BM123" s="231" t="s">
        <v>138</v>
      </c>
    </row>
    <row r="124" s="2" customFormat="1" ht="16.5" customHeight="1">
      <c r="A124" s="38"/>
      <c r="B124" s="39"/>
      <c r="C124" s="219" t="s">
        <v>84</v>
      </c>
      <c r="D124" s="219" t="s">
        <v>133</v>
      </c>
      <c r="E124" s="220" t="s">
        <v>139</v>
      </c>
      <c r="F124" s="221" t="s">
        <v>140</v>
      </c>
      <c r="G124" s="222" t="s">
        <v>136</v>
      </c>
      <c r="H124" s="223">
        <v>14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39</v>
      </c>
      <c r="O124" s="91"/>
      <c r="P124" s="229">
        <f>O124*H124</f>
        <v>0</v>
      </c>
      <c r="Q124" s="229">
        <v>0.0049300000000000004</v>
      </c>
      <c r="R124" s="229">
        <f>Q124*H124</f>
        <v>0.069019999999999998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137</v>
      </c>
      <c r="AT124" s="231" t="s">
        <v>133</v>
      </c>
      <c r="AU124" s="231" t="s">
        <v>84</v>
      </c>
      <c r="AY124" s="17" t="s">
        <v>130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82</v>
      </c>
      <c r="BK124" s="232">
        <f>ROUND(I124*H124,2)</f>
        <v>0</v>
      </c>
      <c r="BL124" s="17" t="s">
        <v>137</v>
      </c>
      <c r="BM124" s="231" t="s">
        <v>141</v>
      </c>
    </row>
    <row r="125" s="2" customFormat="1" ht="16.5" customHeight="1">
      <c r="A125" s="38"/>
      <c r="B125" s="39"/>
      <c r="C125" s="219" t="s">
        <v>142</v>
      </c>
      <c r="D125" s="219" t="s">
        <v>133</v>
      </c>
      <c r="E125" s="220" t="s">
        <v>143</v>
      </c>
      <c r="F125" s="221" t="s">
        <v>144</v>
      </c>
      <c r="G125" s="222" t="s">
        <v>136</v>
      </c>
      <c r="H125" s="223">
        <v>5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39</v>
      </c>
      <c r="O125" s="91"/>
      <c r="P125" s="229">
        <f>O125*H125</f>
        <v>0</v>
      </c>
      <c r="Q125" s="229">
        <v>0.0088800000000000007</v>
      </c>
      <c r="R125" s="229">
        <f>Q125*H125</f>
        <v>0.044400000000000002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137</v>
      </c>
      <c r="AT125" s="231" t="s">
        <v>133</v>
      </c>
      <c r="AU125" s="231" t="s">
        <v>84</v>
      </c>
      <c r="AY125" s="17" t="s">
        <v>130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82</v>
      </c>
      <c r="BK125" s="232">
        <f>ROUND(I125*H125,2)</f>
        <v>0</v>
      </c>
      <c r="BL125" s="17" t="s">
        <v>137</v>
      </c>
      <c r="BM125" s="231" t="s">
        <v>145</v>
      </c>
    </row>
    <row r="126" s="2" customFormat="1" ht="16.5" customHeight="1">
      <c r="A126" s="38"/>
      <c r="B126" s="39"/>
      <c r="C126" s="219" t="s">
        <v>146</v>
      </c>
      <c r="D126" s="219" t="s">
        <v>133</v>
      </c>
      <c r="E126" s="220" t="s">
        <v>147</v>
      </c>
      <c r="F126" s="221" t="s">
        <v>148</v>
      </c>
      <c r="G126" s="222" t="s">
        <v>136</v>
      </c>
      <c r="H126" s="223">
        <v>2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39</v>
      </c>
      <c r="O126" s="91"/>
      <c r="P126" s="229">
        <f>O126*H126</f>
        <v>0</v>
      </c>
      <c r="Q126" s="229">
        <v>0.00035</v>
      </c>
      <c r="R126" s="229">
        <f>Q126*H126</f>
        <v>0.00069999999999999999</v>
      </c>
      <c r="S126" s="229">
        <v>0.0098099999999999993</v>
      </c>
      <c r="T126" s="230">
        <f>S126*H126</f>
        <v>0.019619999999999999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137</v>
      </c>
      <c r="AT126" s="231" t="s">
        <v>133</v>
      </c>
      <c r="AU126" s="231" t="s">
        <v>84</v>
      </c>
      <c r="AY126" s="17" t="s">
        <v>130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82</v>
      </c>
      <c r="BK126" s="232">
        <f>ROUND(I126*H126,2)</f>
        <v>0</v>
      </c>
      <c r="BL126" s="17" t="s">
        <v>137</v>
      </c>
      <c r="BM126" s="231" t="s">
        <v>149</v>
      </c>
    </row>
    <row r="127" s="2" customFormat="1" ht="16.5" customHeight="1">
      <c r="A127" s="38"/>
      <c r="B127" s="39"/>
      <c r="C127" s="219" t="s">
        <v>150</v>
      </c>
      <c r="D127" s="219" t="s">
        <v>133</v>
      </c>
      <c r="E127" s="220" t="s">
        <v>151</v>
      </c>
      <c r="F127" s="221" t="s">
        <v>152</v>
      </c>
      <c r="G127" s="222" t="s">
        <v>153</v>
      </c>
      <c r="H127" s="223">
        <v>3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39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0.00513</v>
      </c>
      <c r="T127" s="230">
        <f>S127*H127</f>
        <v>0.015390000000000001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137</v>
      </c>
      <c r="AT127" s="231" t="s">
        <v>133</v>
      </c>
      <c r="AU127" s="231" t="s">
        <v>84</v>
      </c>
      <c r="AY127" s="17" t="s">
        <v>130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82</v>
      </c>
      <c r="BK127" s="232">
        <f>ROUND(I127*H127,2)</f>
        <v>0</v>
      </c>
      <c r="BL127" s="17" t="s">
        <v>137</v>
      </c>
      <c r="BM127" s="231" t="s">
        <v>154</v>
      </c>
    </row>
    <row r="128" s="2" customFormat="1" ht="16.5" customHeight="1">
      <c r="A128" s="38"/>
      <c r="B128" s="39"/>
      <c r="C128" s="219" t="s">
        <v>155</v>
      </c>
      <c r="D128" s="219" t="s">
        <v>133</v>
      </c>
      <c r="E128" s="220" t="s">
        <v>156</v>
      </c>
      <c r="F128" s="221" t="s">
        <v>157</v>
      </c>
      <c r="G128" s="222" t="s">
        <v>158</v>
      </c>
      <c r="H128" s="223">
        <v>3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39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0.026200000000000001</v>
      </c>
      <c r="T128" s="230">
        <f>S128*H128</f>
        <v>0.078600000000000003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137</v>
      </c>
      <c r="AT128" s="231" t="s">
        <v>133</v>
      </c>
      <c r="AU128" s="231" t="s">
        <v>84</v>
      </c>
      <c r="AY128" s="17" t="s">
        <v>130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82</v>
      </c>
      <c r="BK128" s="232">
        <f>ROUND(I128*H128,2)</f>
        <v>0</v>
      </c>
      <c r="BL128" s="17" t="s">
        <v>137</v>
      </c>
      <c r="BM128" s="231" t="s">
        <v>159</v>
      </c>
    </row>
    <row r="129" s="2" customFormat="1" ht="21.75" customHeight="1">
      <c r="A129" s="38"/>
      <c r="B129" s="39"/>
      <c r="C129" s="219" t="s">
        <v>160</v>
      </c>
      <c r="D129" s="219" t="s">
        <v>133</v>
      </c>
      <c r="E129" s="220" t="s">
        <v>161</v>
      </c>
      <c r="F129" s="221" t="s">
        <v>162</v>
      </c>
      <c r="G129" s="222" t="s">
        <v>163</v>
      </c>
      <c r="H129" s="223">
        <v>3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39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137</v>
      </c>
      <c r="AT129" s="231" t="s">
        <v>133</v>
      </c>
      <c r="AU129" s="231" t="s">
        <v>84</v>
      </c>
      <c r="AY129" s="17" t="s">
        <v>130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82</v>
      </c>
      <c r="BK129" s="232">
        <f>ROUND(I129*H129,2)</f>
        <v>0</v>
      </c>
      <c r="BL129" s="17" t="s">
        <v>137</v>
      </c>
      <c r="BM129" s="231" t="s">
        <v>164</v>
      </c>
    </row>
    <row r="130" s="2" customFormat="1" ht="16.5" customHeight="1">
      <c r="A130" s="38"/>
      <c r="B130" s="39"/>
      <c r="C130" s="219" t="s">
        <v>165</v>
      </c>
      <c r="D130" s="219" t="s">
        <v>133</v>
      </c>
      <c r="E130" s="220" t="s">
        <v>166</v>
      </c>
      <c r="F130" s="221" t="s">
        <v>167</v>
      </c>
      <c r="G130" s="222" t="s">
        <v>163</v>
      </c>
      <c r="H130" s="223">
        <v>2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39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137</v>
      </c>
      <c r="AT130" s="231" t="s">
        <v>133</v>
      </c>
      <c r="AU130" s="231" t="s">
        <v>84</v>
      </c>
      <c r="AY130" s="17" t="s">
        <v>130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82</v>
      </c>
      <c r="BK130" s="232">
        <f>ROUND(I130*H130,2)</f>
        <v>0</v>
      </c>
      <c r="BL130" s="17" t="s">
        <v>137</v>
      </c>
      <c r="BM130" s="231" t="s">
        <v>168</v>
      </c>
    </row>
    <row r="131" s="2" customFormat="1" ht="16.5" customHeight="1">
      <c r="A131" s="38"/>
      <c r="B131" s="39"/>
      <c r="C131" s="219" t="s">
        <v>169</v>
      </c>
      <c r="D131" s="219" t="s">
        <v>133</v>
      </c>
      <c r="E131" s="220" t="s">
        <v>170</v>
      </c>
      <c r="F131" s="221" t="s">
        <v>171</v>
      </c>
      <c r="G131" s="222" t="s">
        <v>136</v>
      </c>
      <c r="H131" s="223">
        <v>34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39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137</v>
      </c>
      <c r="AT131" s="231" t="s">
        <v>133</v>
      </c>
      <c r="AU131" s="231" t="s">
        <v>84</v>
      </c>
      <c r="AY131" s="17" t="s">
        <v>130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82</v>
      </c>
      <c r="BK131" s="232">
        <f>ROUND(I131*H131,2)</f>
        <v>0</v>
      </c>
      <c r="BL131" s="17" t="s">
        <v>137</v>
      </c>
      <c r="BM131" s="231" t="s">
        <v>172</v>
      </c>
    </row>
    <row r="132" s="13" customFormat="1">
      <c r="A132" s="13"/>
      <c r="B132" s="233"/>
      <c r="C132" s="234"/>
      <c r="D132" s="235" t="s">
        <v>173</v>
      </c>
      <c r="E132" s="236" t="s">
        <v>1</v>
      </c>
      <c r="F132" s="237" t="s">
        <v>174</v>
      </c>
      <c r="G132" s="234"/>
      <c r="H132" s="238">
        <v>34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173</v>
      </c>
      <c r="AU132" s="244" t="s">
        <v>84</v>
      </c>
      <c r="AV132" s="13" t="s">
        <v>84</v>
      </c>
      <c r="AW132" s="13" t="s">
        <v>31</v>
      </c>
      <c r="AX132" s="13" t="s">
        <v>82</v>
      </c>
      <c r="AY132" s="244" t="s">
        <v>130</v>
      </c>
    </row>
    <row r="133" s="2" customFormat="1" ht="16.5" customHeight="1">
      <c r="A133" s="38"/>
      <c r="B133" s="39"/>
      <c r="C133" s="219" t="s">
        <v>175</v>
      </c>
      <c r="D133" s="219" t="s">
        <v>133</v>
      </c>
      <c r="E133" s="220" t="s">
        <v>176</v>
      </c>
      <c r="F133" s="221" t="s">
        <v>177</v>
      </c>
      <c r="G133" s="222" t="s">
        <v>136</v>
      </c>
      <c r="H133" s="223">
        <v>34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39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137</v>
      </c>
      <c r="AT133" s="231" t="s">
        <v>133</v>
      </c>
      <c r="AU133" s="231" t="s">
        <v>84</v>
      </c>
      <c r="AY133" s="17" t="s">
        <v>130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82</v>
      </c>
      <c r="BK133" s="232">
        <f>ROUND(I133*H133,2)</f>
        <v>0</v>
      </c>
      <c r="BL133" s="17" t="s">
        <v>137</v>
      </c>
      <c r="BM133" s="231" t="s">
        <v>178</v>
      </c>
    </row>
    <row r="134" s="2" customFormat="1" ht="24.15" customHeight="1">
      <c r="A134" s="38"/>
      <c r="B134" s="39"/>
      <c r="C134" s="219" t="s">
        <v>179</v>
      </c>
      <c r="D134" s="219" t="s">
        <v>133</v>
      </c>
      <c r="E134" s="220" t="s">
        <v>180</v>
      </c>
      <c r="F134" s="221" t="s">
        <v>181</v>
      </c>
      <c r="G134" s="222" t="s">
        <v>163</v>
      </c>
      <c r="H134" s="223">
        <v>3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39</v>
      </c>
      <c r="O134" s="91"/>
      <c r="P134" s="229">
        <f>O134*H134</f>
        <v>0</v>
      </c>
      <c r="Q134" s="229">
        <v>0.00025000000000000001</v>
      </c>
      <c r="R134" s="229">
        <f>Q134*H134</f>
        <v>0.00075000000000000002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137</v>
      </c>
      <c r="AT134" s="231" t="s">
        <v>133</v>
      </c>
      <c r="AU134" s="231" t="s">
        <v>84</v>
      </c>
      <c r="AY134" s="17" t="s">
        <v>130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82</v>
      </c>
      <c r="BK134" s="232">
        <f>ROUND(I134*H134,2)</f>
        <v>0</v>
      </c>
      <c r="BL134" s="17" t="s">
        <v>137</v>
      </c>
      <c r="BM134" s="231" t="s">
        <v>182</v>
      </c>
    </row>
    <row r="135" s="2" customFormat="1" ht="16.5" customHeight="1">
      <c r="A135" s="38"/>
      <c r="B135" s="39"/>
      <c r="C135" s="219" t="s">
        <v>183</v>
      </c>
      <c r="D135" s="219" t="s">
        <v>133</v>
      </c>
      <c r="E135" s="220" t="s">
        <v>184</v>
      </c>
      <c r="F135" s="221" t="s">
        <v>185</v>
      </c>
      <c r="G135" s="222" t="s">
        <v>186</v>
      </c>
      <c r="H135" s="223">
        <v>3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39</v>
      </c>
      <c r="O135" s="91"/>
      <c r="P135" s="229">
        <f>O135*H135</f>
        <v>0</v>
      </c>
      <c r="Q135" s="229">
        <v>0.016799999999999999</v>
      </c>
      <c r="R135" s="229">
        <f>Q135*H135</f>
        <v>0.0504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137</v>
      </c>
      <c r="AT135" s="231" t="s">
        <v>133</v>
      </c>
      <c r="AU135" s="231" t="s">
        <v>84</v>
      </c>
      <c r="AY135" s="17" t="s">
        <v>130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82</v>
      </c>
      <c r="BK135" s="232">
        <f>ROUND(I135*H135,2)</f>
        <v>0</v>
      </c>
      <c r="BL135" s="17" t="s">
        <v>137</v>
      </c>
      <c r="BM135" s="231" t="s">
        <v>187</v>
      </c>
    </row>
    <row r="136" s="2" customFormat="1" ht="24.15" customHeight="1">
      <c r="A136" s="38"/>
      <c r="B136" s="39"/>
      <c r="C136" s="219" t="s">
        <v>188</v>
      </c>
      <c r="D136" s="219" t="s">
        <v>133</v>
      </c>
      <c r="E136" s="220" t="s">
        <v>189</v>
      </c>
      <c r="F136" s="221" t="s">
        <v>190</v>
      </c>
      <c r="G136" s="222" t="s">
        <v>163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39</v>
      </c>
      <c r="O136" s="91"/>
      <c r="P136" s="229">
        <f>O136*H136</f>
        <v>0</v>
      </c>
      <c r="Q136" s="229">
        <v>0.0080300000000000007</v>
      </c>
      <c r="R136" s="229">
        <f>Q136*H136</f>
        <v>0.0080300000000000007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137</v>
      </c>
      <c r="AT136" s="231" t="s">
        <v>133</v>
      </c>
      <c r="AU136" s="231" t="s">
        <v>84</v>
      </c>
      <c r="AY136" s="17" t="s">
        <v>130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82</v>
      </c>
      <c r="BK136" s="232">
        <f>ROUND(I136*H136,2)</f>
        <v>0</v>
      </c>
      <c r="BL136" s="17" t="s">
        <v>137</v>
      </c>
      <c r="BM136" s="231" t="s">
        <v>191</v>
      </c>
    </row>
    <row r="137" s="2" customFormat="1" ht="24.15" customHeight="1">
      <c r="A137" s="38"/>
      <c r="B137" s="39"/>
      <c r="C137" s="245" t="s">
        <v>192</v>
      </c>
      <c r="D137" s="245" t="s">
        <v>193</v>
      </c>
      <c r="E137" s="246" t="s">
        <v>194</v>
      </c>
      <c r="F137" s="247" t="s">
        <v>195</v>
      </c>
      <c r="G137" s="248" t="s">
        <v>186</v>
      </c>
      <c r="H137" s="249">
        <v>1</v>
      </c>
      <c r="I137" s="250"/>
      <c r="J137" s="251">
        <f>ROUND(I137*H137,2)</f>
        <v>0</v>
      </c>
      <c r="K137" s="252"/>
      <c r="L137" s="253"/>
      <c r="M137" s="254" t="s">
        <v>1</v>
      </c>
      <c r="N137" s="255" t="s">
        <v>39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196</v>
      </c>
      <c r="AT137" s="231" t="s">
        <v>193</v>
      </c>
      <c r="AU137" s="231" t="s">
        <v>84</v>
      </c>
      <c r="AY137" s="17" t="s">
        <v>130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82</v>
      </c>
      <c r="BK137" s="232">
        <f>ROUND(I137*H137,2)</f>
        <v>0</v>
      </c>
      <c r="BL137" s="17" t="s">
        <v>137</v>
      </c>
      <c r="BM137" s="231" t="s">
        <v>197</v>
      </c>
    </row>
    <row r="138" s="2" customFormat="1" ht="24.15" customHeight="1">
      <c r="A138" s="38"/>
      <c r="B138" s="39"/>
      <c r="C138" s="219" t="s">
        <v>8</v>
      </c>
      <c r="D138" s="219" t="s">
        <v>133</v>
      </c>
      <c r="E138" s="220" t="s">
        <v>198</v>
      </c>
      <c r="F138" s="221" t="s">
        <v>199</v>
      </c>
      <c r="G138" s="222" t="s">
        <v>163</v>
      </c>
      <c r="H138" s="223">
        <v>3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39</v>
      </c>
      <c r="O138" s="91"/>
      <c r="P138" s="229">
        <f>O138*H138</f>
        <v>0</v>
      </c>
      <c r="Q138" s="229">
        <v>0.00018000000000000001</v>
      </c>
      <c r="R138" s="229">
        <f>Q138*H138</f>
        <v>0.00054000000000000001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137</v>
      </c>
      <c r="AT138" s="231" t="s">
        <v>133</v>
      </c>
      <c r="AU138" s="231" t="s">
        <v>84</v>
      </c>
      <c r="AY138" s="17" t="s">
        <v>130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82</v>
      </c>
      <c r="BK138" s="232">
        <f>ROUND(I138*H138,2)</f>
        <v>0</v>
      </c>
      <c r="BL138" s="17" t="s">
        <v>137</v>
      </c>
      <c r="BM138" s="231" t="s">
        <v>200</v>
      </c>
    </row>
    <row r="139" s="2" customFormat="1" ht="16.5" customHeight="1">
      <c r="A139" s="38"/>
      <c r="B139" s="39"/>
      <c r="C139" s="219" t="s">
        <v>137</v>
      </c>
      <c r="D139" s="219" t="s">
        <v>133</v>
      </c>
      <c r="E139" s="220" t="s">
        <v>201</v>
      </c>
      <c r="F139" s="221" t="s">
        <v>202</v>
      </c>
      <c r="G139" s="222" t="s">
        <v>163</v>
      </c>
      <c r="H139" s="223">
        <v>6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39</v>
      </c>
      <c r="O139" s="91"/>
      <c r="P139" s="229">
        <f>O139*H139</f>
        <v>0</v>
      </c>
      <c r="Q139" s="229">
        <v>0.00024000000000000001</v>
      </c>
      <c r="R139" s="229">
        <f>Q139*H139</f>
        <v>0.0014400000000000001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137</v>
      </c>
      <c r="AT139" s="231" t="s">
        <v>133</v>
      </c>
      <c r="AU139" s="231" t="s">
        <v>84</v>
      </c>
      <c r="AY139" s="17" t="s">
        <v>130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82</v>
      </c>
      <c r="BK139" s="232">
        <f>ROUND(I139*H139,2)</f>
        <v>0</v>
      </c>
      <c r="BL139" s="17" t="s">
        <v>137</v>
      </c>
      <c r="BM139" s="231" t="s">
        <v>203</v>
      </c>
    </row>
    <row r="140" s="2" customFormat="1" ht="16.5" customHeight="1">
      <c r="A140" s="38"/>
      <c r="B140" s="39"/>
      <c r="C140" s="219" t="s">
        <v>204</v>
      </c>
      <c r="D140" s="219" t="s">
        <v>133</v>
      </c>
      <c r="E140" s="220" t="s">
        <v>205</v>
      </c>
      <c r="F140" s="221" t="s">
        <v>206</v>
      </c>
      <c r="G140" s="222" t="s">
        <v>163</v>
      </c>
      <c r="H140" s="223">
        <v>3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39</v>
      </c>
      <c r="O140" s="91"/>
      <c r="P140" s="229">
        <f>O140*H140</f>
        <v>0</v>
      </c>
      <c r="Q140" s="229">
        <v>0.0020799999999999998</v>
      </c>
      <c r="R140" s="229">
        <f>Q140*H140</f>
        <v>0.006239999999999999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137</v>
      </c>
      <c r="AT140" s="231" t="s">
        <v>133</v>
      </c>
      <c r="AU140" s="231" t="s">
        <v>84</v>
      </c>
      <c r="AY140" s="17" t="s">
        <v>130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82</v>
      </c>
      <c r="BK140" s="232">
        <f>ROUND(I140*H140,2)</f>
        <v>0</v>
      </c>
      <c r="BL140" s="17" t="s">
        <v>137</v>
      </c>
      <c r="BM140" s="231" t="s">
        <v>207</v>
      </c>
    </row>
    <row r="141" s="2" customFormat="1" ht="24.15" customHeight="1">
      <c r="A141" s="38"/>
      <c r="B141" s="39"/>
      <c r="C141" s="219" t="s">
        <v>208</v>
      </c>
      <c r="D141" s="219" t="s">
        <v>133</v>
      </c>
      <c r="E141" s="220" t="s">
        <v>209</v>
      </c>
      <c r="F141" s="221" t="s">
        <v>210</v>
      </c>
      <c r="G141" s="222" t="s">
        <v>211</v>
      </c>
      <c r="H141" s="223">
        <v>0.114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39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137</v>
      </c>
      <c r="AT141" s="231" t="s">
        <v>133</v>
      </c>
      <c r="AU141" s="231" t="s">
        <v>84</v>
      </c>
      <c r="AY141" s="17" t="s">
        <v>130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82</v>
      </c>
      <c r="BK141" s="232">
        <f>ROUND(I141*H141,2)</f>
        <v>0</v>
      </c>
      <c r="BL141" s="17" t="s">
        <v>137</v>
      </c>
      <c r="BM141" s="231" t="s">
        <v>212</v>
      </c>
    </row>
    <row r="142" s="2" customFormat="1" ht="16.5" customHeight="1">
      <c r="A142" s="38"/>
      <c r="B142" s="39"/>
      <c r="C142" s="219" t="s">
        <v>213</v>
      </c>
      <c r="D142" s="219" t="s">
        <v>133</v>
      </c>
      <c r="E142" s="220" t="s">
        <v>214</v>
      </c>
      <c r="F142" s="221" t="s">
        <v>215</v>
      </c>
      <c r="G142" s="222" t="s">
        <v>163</v>
      </c>
      <c r="H142" s="223">
        <v>3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39</v>
      </c>
      <c r="O142" s="91"/>
      <c r="P142" s="229">
        <f>O142*H142</f>
        <v>0</v>
      </c>
      <c r="Q142" s="229">
        <v>0.00075000000000000002</v>
      </c>
      <c r="R142" s="229">
        <f>Q142*H142</f>
        <v>0.0022500000000000003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137</v>
      </c>
      <c r="AT142" s="231" t="s">
        <v>133</v>
      </c>
      <c r="AU142" s="231" t="s">
        <v>84</v>
      </c>
      <c r="AY142" s="17" t="s">
        <v>130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82</v>
      </c>
      <c r="BK142" s="232">
        <f>ROUND(I142*H142,2)</f>
        <v>0</v>
      </c>
      <c r="BL142" s="17" t="s">
        <v>137</v>
      </c>
      <c r="BM142" s="231" t="s">
        <v>216</v>
      </c>
    </row>
    <row r="143" s="2" customFormat="1" ht="24.15" customHeight="1">
      <c r="A143" s="38"/>
      <c r="B143" s="39"/>
      <c r="C143" s="219" t="s">
        <v>217</v>
      </c>
      <c r="D143" s="219" t="s">
        <v>133</v>
      </c>
      <c r="E143" s="220" t="s">
        <v>218</v>
      </c>
      <c r="F143" s="221" t="s">
        <v>219</v>
      </c>
      <c r="G143" s="222" t="s">
        <v>220</v>
      </c>
      <c r="H143" s="256"/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39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137</v>
      </c>
      <c r="AT143" s="231" t="s">
        <v>133</v>
      </c>
      <c r="AU143" s="231" t="s">
        <v>84</v>
      </c>
      <c r="AY143" s="17" t="s">
        <v>130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82</v>
      </c>
      <c r="BK143" s="232">
        <f>ROUND(I143*H143,2)</f>
        <v>0</v>
      </c>
      <c r="BL143" s="17" t="s">
        <v>137</v>
      </c>
      <c r="BM143" s="231" t="s">
        <v>221</v>
      </c>
    </row>
    <row r="144" s="12" customFormat="1" ht="22.8" customHeight="1">
      <c r="A144" s="12"/>
      <c r="B144" s="203"/>
      <c r="C144" s="204"/>
      <c r="D144" s="205" t="s">
        <v>73</v>
      </c>
      <c r="E144" s="217" t="s">
        <v>222</v>
      </c>
      <c r="F144" s="217" t="s">
        <v>223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SUM(P145:P148)</f>
        <v>0</v>
      </c>
      <c r="Q144" s="211"/>
      <c r="R144" s="212">
        <f>SUM(R145:R148)</f>
        <v>0.0058999999999999999</v>
      </c>
      <c r="S144" s="211"/>
      <c r="T144" s="213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84</v>
      </c>
      <c r="AT144" s="215" t="s">
        <v>73</v>
      </c>
      <c r="AU144" s="215" t="s">
        <v>82</v>
      </c>
      <c r="AY144" s="214" t="s">
        <v>130</v>
      </c>
      <c r="BK144" s="216">
        <f>SUM(BK145:BK148)</f>
        <v>0</v>
      </c>
    </row>
    <row r="145" s="2" customFormat="1" ht="24.15" customHeight="1">
      <c r="A145" s="38"/>
      <c r="B145" s="39"/>
      <c r="C145" s="219" t="s">
        <v>7</v>
      </c>
      <c r="D145" s="219" t="s">
        <v>133</v>
      </c>
      <c r="E145" s="220" t="s">
        <v>224</v>
      </c>
      <c r="F145" s="221" t="s">
        <v>225</v>
      </c>
      <c r="G145" s="222" t="s">
        <v>163</v>
      </c>
      <c r="H145" s="223">
        <v>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39</v>
      </c>
      <c r="O145" s="91"/>
      <c r="P145" s="229">
        <f>O145*H145</f>
        <v>0</v>
      </c>
      <c r="Q145" s="229">
        <v>0.0018799999999999999</v>
      </c>
      <c r="R145" s="229">
        <f>Q145*H145</f>
        <v>0.0018799999999999999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137</v>
      </c>
      <c r="AT145" s="231" t="s">
        <v>133</v>
      </c>
      <c r="AU145" s="231" t="s">
        <v>84</v>
      </c>
      <c r="AY145" s="17" t="s">
        <v>130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82</v>
      </c>
      <c r="BK145" s="232">
        <f>ROUND(I145*H145,2)</f>
        <v>0</v>
      </c>
      <c r="BL145" s="17" t="s">
        <v>137</v>
      </c>
      <c r="BM145" s="231" t="s">
        <v>226</v>
      </c>
    </row>
    <row r="146" s="2" customFormat="1" ht="24.15" customHeight="1">
      <c r="A146" s="38"/>
      <c r="B146" s="39"/>
      <c r="C146" s="219" t="s">
        <v>227</v>
      </c>
      <c r="D146" s="219" t="s">
        <v>133</v>
      </c>
      <c r="E146" s="220" t="s">
        <v>228</v>
      </c>
      <c r="F146" s="221" t="s">
        <v>229</v>
      </c>
      <c r="G146" s="222" t="s">
        <v>163</v>
      </c>
      <c r="H146" s="223">
        <v>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39</v>
      </c>
      <c r="O146" s="91"/>
      <c r="P146" s="229">
        <f>O146*H146</f>
        <v>0</v>
      </c>
      <c r="Q146" s="229">
        <v>0.0038</v>
      </c>
      <c r="R146" s="229">
        <f>Q146*H146</f>
        <v>0.0038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137</v>
      </c>
      <c r="AT146" s="231" t="s">
        <v>133</v>
      </c>
      <c r="AU146" s="231" t="s">
        <v>84</v>
      </c>
      <c r="AY146" s="17" t="s">
        <v>130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82</v>
      </c>
      <c r="BK146" s="232">
        <f>ROUND(I146*H146,2)</f>
        <v>0</v>
      </c>
      <c r="BL146" s="17" t="s">
        <v>137</v>
      </c>
      <c r="BM146" s="231" t="s">
        <v>230</v>
      </c>
    </row>
    <row r="147" s="2" customFormat="1" ht="24.15" customHeight="1">
      <c r="A147" s="38"/>
      <c r="B147" s="39"/>
      <c r="C147" s="219" t="s">
        <v>231</v>
      </c>
      <c r="D147" s="219" t="s">
        <v>133</v>
      </c>
      <c r="E147" s="220" t="s">
        <v>232</v>
      </c>
      <c r="F147" s="221" t="s">
        <v>233</v>
      </c>
      <c r="G147" s="222" t="s">
        <v>163</v>
      </c>
      <c r="H147" s="223">
        <v>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39</v>
      </c>
      <c r="O147" s="91"/>
      <c r="P147" s="229">
        <f>O147*H147</f>
        <v>0</v>
      </c>
      <c r="Q147" s="229">
        <v>6.9999999999999994E-05</v>
      </c>
      <c r="R147" s="229">
        <f>Q147*H147</f>
        <v>6.9999999999999994E-05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137</v>
      </c>
      <c r="AT147" s="231" t="s">
        <v>133</v>
      </c>
      <c r="AU147" s="231" t="s">
        <v>84</v>
      </c>
      <c r="AY147" s="17" t="s">
        <v>130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82</v>
      </c>
      <c r="BK147" s="232">
        <f>ROUND(I147*H147,2)</f>
        <v>0</v>
      </c>
      <c r="BL147" s="17" t="s">
        <v>137</v>
      </c>
      <c r="BM147" s="231" t="s">
        <v>234</v>
      </c>
    </row>
    <row r="148" s="2" customFormat="1" ht="24.15" customHeight="1">
      <c r="A148" s="38"/>
      <c r="B148" s="39"/>
      <c r="C148" s="219" t="s">
        <v>235</v>
      </c>
      <c r="D148" s="219" t="s">
        <v>133</v>
      </c>
      <c r="E148" s="220" t="s">
        <v>236</v>
      </c>
      <c r="F148" s="221" t="s">
        <v>237</v>
      </c>
      <c r="G148" s="222" t="s">
        <v>163</v>
      </c>
      <c r="H148" s="223">
        <v>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39</v>
      </c>
      <c r="O148" s="91"/>
      <c r="P148" s="229">
        <f>O148*H148</f>
        <v>0</v>
      </c>
      <c r="Q148" s="229">
        <v>0.00014999999999999999</v>
      </c>
      <c r="R148" s="229">
        <f>Q148*H148</f>
        <v>0.00014999999999999999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137</v>
      </c>
      <c r="AT148" s="231" t="s">
        <v>133</v>
      </c>
      <c r="AU148" s="231" t="s">
        <v>84</v>
      </c>
      <c r="AY148" s="17" t="s">
        <v>130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82</v>
      </c>
      <c r="BK148" s="232">
        <f>ROUND(I148*H148,2)</f>
        <v>0</v>
      </c>
      <c r="BL148" s="17" t="s">
        <v>137</v>
      </c>
      <c r="BM148" s="231" t="s">
        <v>238</v>
      </c>
    </row>
    <row r="149" s="12" customFormat="1" ht="25.92" customHeight="1">
      <c r="A149" s="12"/>
      <c r="B149" s="203"/>
      <c r="C149" s="204"/>
      <c r="D149" s="205" t="s">
        <v>73</v>
      </c>
      <c r="E149" s="206" t="s">
        <v>239</v>
      </c>
      <c r="F149" s="206" t="s">
        <v>240</v>
      </c>
      <c r="G149" s="204"/>
      <c r="H149" s="204"/>
      <c r="I149" s="207"/>
      <c r="J149" s="208">
        <f>BK149</f>
        <v>0</v>
      </c>
      <c r="K149" s="204"/>
      <c r="L149" s="209"/>
      <c r="M149" s="210"/>
      <c r="N149" s="211"/>
      <c r="O149" s="211"/>
      <c r="P149" s="212">
        <f>P150</f>
        <v>0</v>
      </c>
      <c r="Q149" s="211"/>
      <c r="R149" s="212">
        <f>R150</f>
        <v>0</v>
      </c>
      <c r="S149" s="211"/>
      <c r="T149" s="213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146</v>
      </c>
      <c r="AT149" s="215" t="s">
        <v>73</v>
      </c>
      <c r="AU149" s="215" t="s">
        <v>74</v>
      </c>
      <c r="AY149" s="214" t="s">
        <v>130</v>
      </c>
      <c r="BK149" s="216">
        <f>BK150</f>
        <v>0</v>
      </c>
    </row>
    <row r="150" s="2" customFormat="1" ht="16.5" customHeight="1">
      <c r="A150" s="38"/>
      <c r="B150" s="39"/>
      <c r="C150" s="219" t="s">
        <v>241</v>
      </c>
      <c r="D150" s="219" t="s">
        <v>133</v>
      </c>
      <c r="E150" s="220" t="s">
        <v>242</v>
      </c>
      <c r="F150" s="221" t="s">
        <v>243</v>
      </c>
      <c r="G150" s="222" t="s">
        <v>186</v>
      </c>
      <c r="H150" s="223">
        <v>1</v>
      </c>
      <c r="I150" s="224"/>
      <c r="J150" s="225">
        <f>ROUND(I150*H150,2)</f>
        <v>0</v>
      </c>
      <c r="K150" s="226"/>
      <c r="L150" s="44"/>
      <c r="M150" s="257" t="s">
        <v>1</v>
      </c>
      <c r="N150" s="258" t="s">
        <v>39</v>
      </c>
      <c r="O150" s="259"/>
      <c r="P150" s="260">
        <f>O150*H150</f>
        <v>0</v>
      </c>
      <c r="Q150" s="260">
        <v>0</v>
      </c>
      <c r="R150" s="260">
        <f>Q150*H150</f>
        <v>0</v>
      </c>
      <c r="S150" s="260">
        <v>0</v>
      </c>
      <c r="T150" s="26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244</v>
      </c>
      <c r="AT150" s="231" t="s">
        <v>133</v>
      </c>
      <c r="AU150" s="231" t="s">
        <v>82</v>
      </c>
      <c r="AY150" s="17" t="s">
        <v>130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82</v>
      </c>
      <c r="BK150" s="232">
        <f>ROUND(I150*H150,2)</f>
        <v>0</v>
      </c>
      <c r="BL150" s="17" t="s">
        <v>244</v>
      </c>
      <c r="BM150" s="231" t="s">
        <v>245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67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NDFReZj3Yu+BO7DA4766jb1L+A1hJ1ST1xtpIef9fKidzvl+7Zhzd94GA4+R9ZVXQSewcmiv7WAKsfw81Nc01g==" hashValue="1rCkaygorzwmCeLDy+mqrxlmevTXa1f1RxfvAu5gmlAD1gjswTNEr7PeqX5CFuw6QWghp7EfHQrN93iTZh9geQ==" algorithmName="SHA-512" password="CC35"/>
  <autoFilter ref="C119:K15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kotelna_u1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246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14. 4. 2022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ROUND((SUM(BE128:BE247)),  2)</f>
        <v>0</v>
      </c>
      <c r="G33" s="38"/>
      <c r="H33" s="38"/>
      <c r="I33" s="155">
        <v>0.20999999999999999</v>
      </c>
      <c r="J33" s="154">
        <f>ROUND(((SUM(BE128:BE247))*I33),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ROUND((SUM(BF128:BF247)),  2)</f>
        <v>0</v>
      </c>
      <c r="G34" s="38"/>
      <c r="H34" s="38"/>
      <c r="I34" s="155">
        <v>0.14999999999999999</v>
      </c>
      <c r="J34" s="154">
        <f>ROUND(((SUM(BF128:BF247))*I34),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ROUND((SUM(BG128:BG247)),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ROUND((SUM(BH128:BH247)),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ROUND((SUM(BI128:BI247)),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kotelna_u1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D 1.4.1 TECHNOLOGIE KOTELNY - KOTELNA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14. 4. 2022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247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248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249</v>
      </c>
      <c r="E99" s="188"/>
      <c r="F99" s="188"/>
      <c r="G99" s="188"/>
      <c r="H99" s="188"/>
      <c r="I99" s="188"/>
      <c r="J99" s="189">
        <f>J146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250</v>
      </c>
      <c r="E100" s="188"/>
      <c r="F100" s="188"/>
      <c r="G100" s="188"/>
      <c r="H100" s="188"/>
      <c r="I100" s="188"/>
      <c r="J100" s="189">
        <f>J149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251</v>
      </c>
      <c r="E101" s="188"/>
      <c r="F101" s="188"/>
      <c r="G101" s="188"/>
      <c r="H101" s="188"/>
      <c r="I101" s="188"/>
      <c r="J101" s="189">
        <f>J160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252</v>
      </c>
      <c r="E102" s="188"/>
      <c r="F102" s="188"/>
      <c r="G102" s="188"/>
      <c r="H102" s="188"/>
      <c r="I102" s="188"/>
      <c r="J102" s="189">
        <f>J171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253</v>
      </c>
      <c r="E103" s="188"/>
      <c r="F103" s="188"/>
      <c r="G103" s="188"/>
      <c r="H103" s="188"/>
      <c r="I103" s="188"/>
      <c r="J103" s="189">
        <f>J181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254</v>
      </c>
      <c r="E104" s="188"/>
      <c r="F104" s="188"/>
      <c r="G104" s="188"/>
      <c r="H104" s="188"/>
      <c r="I104" s="188"/>
      <c r="J104" s="189">
        <f>J192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255</v>
      </c>
      <c r="E105" s="188"/>
      <c r="F105" s="188"/>
      <c r="G105" s="188"/>
      <c r="H105" s="188"/>
      <c r="I105" s="188"/>
      <c r="J105" s="189">
        <f>J206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256</v>
      </c>
      <c r="E106" s="182"/>
      <c r="F106" s="182"/>
      <c r="G106" s="182"/>
      <c r="H106" s="182"/>
      <c r="I106" s="182"/>
      <c r="J106" s="183">
        <f>J222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257</v>
      </c>
      <c r="E107" s="188"/>
      <c r="F107" s="188"/>
      <c r="G107" s="188"/>
      <c r="H107" s="188"/>
      <c r="I107" s="188"/>
      <c r="J107" s="189">
        <f>J223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9"/>
      <c r="C108" s="180"/>
      <c r="D108" s="181" t="s">
        <v>114</v>
      </c>
      <c r="E108" s="182"/>
      <c r="F108" s="182"/>
      <c r="G108" s="182"/>
      <c r="H108" s="182"/>
      <c r="I108" s="182"/>
      <c r="J108" s="183">
        <f>J238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115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74" t="str">
        <f>E7</f>
        <v>kotelna_u1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104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02 - D 1.4.1 TECHNOLOGIE KOTELNY - KOTELNA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32" t="s">
        <v>22</v>
      </c>
      <c r="J122" s="79" t="str">
        <f>IF(J12="","",J12)</f>
        <v>14. 4. 2022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 </v>
      </c>
      <c r="G124" s="40"/>
      <c r="H124" s="40"/>
      <c r="I124" s="32" t="s">
        <v>30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32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116</v>
      </c>
      <c r="D127" s="194" t="s">
        <v>59</v>
      </c>
      <c r="E127" s="194" t="s">
        <v>55</v>
      </c>
      <c r="F127" s="194" t="s">
        <v>56</v>
      </c>
      <c r="G127" s="194" t="s">
        <v>117</v>
      </c>
      <c r="H127" s="194" t="s">
        <v>118</v>
      </c>
      <c r="I127" s="194" t="s">
        <v>119</v>
      </c>
      <c r="J127" s="195" t="s">
        <v>108</v>
      </c>
      <c r="K127" s="196" t="s">
        <v>120</v>
      </c>
      <c r="L127" s="197"/>
      <c r="M127" s="100" t="s">
        <v>1</v>
      </c>
      <c r="N127" s="101" t="s">
        <v>38</v>
      </c>
      <c r="O127" s="101" t="s">
        <v>121</v>
      </c>
      <c r="P127" s="101" t="s">
        <v>122</v>
      </c>
      <c r="Q127" s="101" t="s">
        <v>123</v>
      </c>
      <c r="R127" s="101" t="s">
        <v>124</v>
      </c>
      <c r="S127" s="101" t="s">
        <v>125</v>
      </c>
      <c r="T127" s="102" t="s">
        <v>126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127</v>
      </c>
      <c r="D128" s="40"/>
      <c r="E128" s="40"/>
      <c r="F128" s="40"/>
      <c r="G128" s="40"/>
      <c r="H128" s="40"/>
      <c r="I128" s="40"/>
      <c r="J128" s="198">
        <f>BK128</f>
        <v>0</v>
      </c>
      <c r="K128" s="40"/>
      <c r="L128" s="44"/>
      <c r="M128" s="103"/>
      <c r="N128" s="199"/>
      <c r="O128" s="104"/>
      <c r="P128" s="200">
        <f>P129+P222+P238</f>
        <v>0</v>
      </c>
      <c r="Q128" s="104"/>
      <c r="R128" s="200">
        <f>R129+R222+R238</f>
        <v>1.4286981999999997</v>
      </c>
      <c r="S128" s="104"/>
      <c r="T128" s="201">
        <f>T129+T222+T238</f>
        <v>5.78925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73</v>
      </c>
      <c r="AU128" s="17" t="s">
        <v>110</v>
      </c>
      <c r="BK128" s="202">
        <f>BK129+BK222+BK238</f>
        <v>0</v>
      </c>
    </row>
    <row r="129" s="12" customFormat="1" ht="25.92" customHeight="1">
      <c r="A129" s="12"/>
      <c r="B129" s="203"/>
      <c r="C129" s="204"/>
      <c r="D129" s="205" t="s">
        <v>73</v>
      </c>
      <c r="E129" s="206" t="s">
        <v>128</v>
      </c>
      <c r="F129" s="206" t="s">
        <v>128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P130+P146+P149+P160+P171+P181+P192+P206</f>
        <v>0</v>
      </c>
      <c r="Q129" s="211"/>
      <c r="R129" s="212">
        <f>R130+R146+R149+R160+R171+R181+R192+R206</f>
        <v>1.4286981999999997</v>
      </c>
      <c r="S129" s="211"/>
      <c r="T129" s="213">
        <f>T130+T146+T149+T160+T171+T181+T192+T206</f>
        <v>5.78925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73</v>
      </c>
      <c r="AU129" s="215" t="s">
        <v>74</v>
      </c>
      <c r="AY129" s="214" t="s">
        <v>130</v>
      </c>
      <c r="BK129" s="216">
        <f>BK130+BK146+BK149+BK160+BK171+BK181+BK192+BK206</f>
        <v>0</v>
      </c>
    </row>
    <row r="130" s="12" customFormat="1" ht="22.8" customHeight="1">
      <c r="A130" s="12"/>
      <c r="B130" s="203"/>
      <c r="C130" s="204"/>
      <c r="D130" s="205" t="s">
        <v>73</v>
      </c>
      <c r="E130" s="217" t="s">
        <v>258</v>
      </c>
      <c r="F130" s="217" t="s">
        <v>259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SUM(P131:P145)</f>
        <v>0</v>
      </c>
      <c r="Q130" s="211"/>
      <c r="R130" s="212">
        <f>SUM(R131:R145)</f>
        <v>0.12915699999999999</v>
      </c>
      <c r="S130" s="211"/>
      <c r="T130" s="213">
        <f>SUM(T131:T145)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73</v>
      </c>
      <c r="AU130" s="215" t="s">
        <v>82</v>
      </c>
      <c r="AY130" s="214" t="s">
        <v>130</v>
      </c>
      <c r="BK130" s="216">
        <f>SUM(BK131:BK145)</f>
        <v>0</v>
      </c>
    </row>
    <row r="131" s="2" customFormat="1" ht="33" customHeight="1">
      <c r="A131" s="38"/>
      <c r="B131" s="39"/>
      <c r="C131" s="219" t="s">
        <v>82</v>
      </c>
      <c r="D131" s="219" t="s">
        <v>133</v>
      </c>
      <c r="E131" s="220" t="s">
        <v>260</v>
      </c>
      <c r="F131" s="221" t="s">
        <v>261</v>
      </c>
      <c r="G131" s="222" t="s">
        <v>136</v>
      </c>
      <c r="H131" s="223">
        <v>28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39</v>
      </c>
      <c r="O131" s="91"/>
      <c r="P131" s="229">
        <f>O131*H131</f>
        <v>0</v>
      </c>
      <c r="Q131" s="229">
        <v>0.00029</v>
      </c>
      <c r="R131" s="229">
        <f>Q131*H131</f>
        <v>0.0081200000000000005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137</v>
      </c>
      <c r="AT131" s="231" t="s">
        <v>133</v>
      </c>
      <c r="AU131" s="231" t="s">
        <v>84</v>
      </c>
      <c r="AY131" s="17" t="s">
        <v>130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82</v>
      </c>
      <c r="BK131" s="232">
        <f>ROUND(I131*H131,2)</f>
        <v>0</v>
      </c>
      <c r="BL131" s="17" t="s">
        <v>137</v>
      </c>
      <c r="BM131" s="231" t="s">
        <v>262</v>
      </c>
    </row>
    <row r="132" s="13" customFormat="1">
      <c r="A132" s="13"/>
      <c r="B132" s="233"/>
      <c r="C132" s="234"/>
      <c r="D132" s="235" t="s">
        <v>173</v>
      </c>
      <c r="E132" s="236" t="s">
        <v>1</v>
      </c>
      <c r="F132" s="237" t="s">
        <v>263</v>
      </c>
      <c r="G132" s="234"/>
      <c r="H132" s="238">
        <v>28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173</v>
      </c>
      <c r="AU132" s="244" t="s">
        <v>84</v>
      </c>
      <c r="AV132" s="13" t="s">
        <v>84</v>
      </c>
      <c r="AW132" s="13" t="s">
        <v>31</v>
      </c>
      <c r="AX132" s="13" t="s">
        <v>82</v>
      </c>
      <c r="AY132" s="244" t="s">
        <v>130</v>
      </c>
    </row>
    <row r="133" s="2" customFormat="1" ht="24.15" customHeight="1">
      <c r="A133" s="38"/>
      <c r="B133" s="39"/>
      <c r="C133" s="245" t="s">
        <v>84</v>
      </c>
      <c r="D133" s="245" t="s">
        <v>193</v>
      </c>
      <c r="E133" s="246" t="s">
        <v>264</v>
      </c>
      <c r="F133" s="247" t="s">
        <v>265</v>
      </c>
      <c r="G133" s="248" t="s">
        <v>136</v>
      </c>
      <c r="H133" s="249">
        <v>6.1200000000000001</v>
      </c>
      <c r="I133" s="250"/>
      <c r="J133" s="251">
        <f>ROUND(I133*H133,2)</f>
        <v>0</v>
      </c>
      <c r="K133" s="252"/>
      <c r="L133" s="253"/>
      <c r="M133" s="254" t="s">
        <v>1</v>
      </c>
      <c r="N133" s="255" t="s">
        <v>39</v>
      </c>
      <c r="O133" s="91"/>
      <c r="P133" s="229">
        <f>O133*H133</f>
        <v>0</v>
      </c>
      <c r="Q133" s="229">
        <v>0.00027</v>
      </c>
      <c r="R133" s="229">
        <f>Q133*H133</f>
        <v>0.0016524000000000001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196</v>
      </c>
      <c r="AT133" s="231" t="s">
        <v>193</v>
      </c>
      <c r="AU133" s="231" t="s">
        <v>84</v>
      </c>
      <c r="AY133" s="17" t="s">
        <v>130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82</v>
      </c>
      <c r="BK133" s="232">
        <f>ROUND(I133*H133,2)</f>
        <v>0</v>
      </c>
      <c r="BL133" s="17" t="s">
        <v>137</v>
      </c>
      <c r="BM133" s="231" t="s">
        <v>266</v>
      </c>
    </row>
    <row r="134" s="13" customFormat="1">
      <c r="A134" s="13"/>
      <c r="B134" s="233"/>
      <c r="C134" s="234"/>
      <c r="D134" s="235" t="s">
        <v>173</v>
      </c>
      <c r="E134" s="234"/>
      <c r="F134" s="237" t="s">
        <v>267</v>
      </c>
      <c r="G134" s="234"/>
      <c r="H134" s="238">
        <v>6.1200000000000001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173</v>
      </c>
      <c r="AU134" s="244" t="s">
        <v>84</v>
      </c>
      <c r="AV134" s="13" t="s">
        <v>84</v>
      </c>
      <c r="AW134" s="13" t="s">
        <v>4</v>
      </c>
      <c r="AX134" s="13" t="s">
        <v>82</v>
      </c>
      <c r="AY134" s="244" t="s">
        <v>130</v>
      </c>
    </row>
    <row r="135" s="2" customFormat="1" ht="24.15" customHeight="1">
      <c r="A135" s="38"/>
      <c r="B135" s="39"/>
      <c r="C135" s="245" t="s">
        <v>142</v>
      </c>
      <c r="D135" s="245" t="s">
        <v>193</v>
      </c>
      <c r="E135" s="246" t="s">
        <v>268</v>
      </c>
      <c r="F135" s="247" t="s">
        <v>269</v>
      </c>
      <c r="G135" s="248" t="s">
        <v>136</v>
      </c>
      <c r="H135" s="249">
        <v>22.440000000000001</v>
      </c>
      <c r="I135" s="250"/>
      <c r="J135" s="251">
        <f>ROUND(I135*H135,2)</f>
        <v>0</v>
      </c>
      <c r="K135" s="252"/>
      <c r="L135" s="253"/>
      <c r="M135" s="254" t="s">
        <v>1</v>
      </c>
      <c r="N135" s="255" t="s">
        <v>39</v>
      </c>
      <c r="O135" s="91"/>
      <c r="P135" s="229">
        <f>O135*H135</f>
        <v>0</v>
      </c>
      <c r="Q135" s="229">
        <v>0.00029</v>
      </c>
      <c r="R135" s="229">
        <f>Q135*H135</f>
        <v>0.0065076000000000005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196</v>
      </c>
      <c r="AT135" s="231" t="s">
        <v>193</v>
      </c>
      <c r="AU135" s="231" t="s">
        <v>84</v>
      </c>
      <c r="AY135" s="17" t="s">
        <v>130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82</v>
      </c>
      <c r="BK135" s="232">
        <f>ROUND(I135*H135,2)</f>
        <v>0</v>
      </c>
      <c r="BL135" s="17" t="s">
        <v>137</v>
      </c>
      <c r="BM135" s="231" t="s">
        <v>270</v>
      </c>
    </row>
    <row r="136" s="13" customFormat="1">
      <c r="A136" s="13"/>
      <c r="B136" s="233"/>
      <c r="C136" s="234"/>
      <c r="D136" s="235" t="s">
        <v>173</v>
      </c>
      <c r="E136" s="234"/>
      <c r="F136" s="237" t="s">
        <v>271</v>
      </c>
      <c r="G136" s="234"/>
      <c r="H136" s="238">
        <v>22.440000000000001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173</v>
      </c>
      <c r="AU136" s="244" t="s">
        <v>84</v>
      </c>
      <c r="AV136" s="13" t="s">
        <v>84</v>
      </c>
      <c r="AW136" s="13" t="s">
        <v>4</v>
      </c>
      <c r="AX136" s="13" t="s">
        <v>82</v>
      </c>
      <c r="AY136" s="244" t="s">
        <v>130</v>
      </c>
    </row>
    <row r="137" s="2" customFormat="1" ht="37.8" customHeight="1">
      <c r="A137" s="38"/>
      <c r="B137" s="39"/>
      <c r="C137" s="219" t="s">
        <v>146</v>
      </c>
      <c r="D137" s="219" t="s">
        <v>133</v>
      </c>
      <c r="E137" s="220" t="s">
        <v>272</v>
      </c>
      <c r="F137" s="221" t="s">
        <v>273</v>
      </c>
      <c r="G137" s="222" t="s">
        <v>136</v>
      </c>
      <c r="H137" s="223">
        <v>62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39</v>
      </c>
      <c r="O137" s="91"/>
      <c r="P137" s="229">
        <f>O137*H137</f>
        <v>0</v>
      </c>
      <c r="Q137" s="229">
        <v>0.00040000000000000002</v>
      </c>
      <c r="R137" s="229">
        <f>Q137*H137</f>
        <v>0.024800000000000003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137</v>
      </c>
      <c r="AT137" s="231" t="s">
        <v>133</v>
      </c>
      <c r="AU137" s="231" t="s">
        <v>84</v>
      </c>
      <c r="AY137" s="17" t="s">
        <v>130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82</v>
      </c>
      <c r="BK137" s="232">
        <f>ROUND(I137*H137,2)</f>
        <v>0</v>
      </c>
      <c r="BL137" s="17" t="s">
        <v>137</v>
      </c>
      <c r="BM137" s="231" t="s">
        <v>274</v>
      </c>
    </row>
    <row r="138" s="13" customFormat="1">
      <c r="A138" s="13"/>
      <c r="B138" s="233"/>
      <c r="C138" s="234"/>
      <c r="D138" s="235" t="s">
        <v>173</v>
      </c>
      <c r="E138" s="236" t="s">
        <v>1</v>
      </c>
      <c r="F138" s="237" t="s">
        <v>275</v>
      </c>
      <c r="G138" s="234"/>
      <c r="H138" s="238">
        <v>62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173</v>
      </c>
      <c r="AU138" s="244" t="s">
        <v>84</v>
      </c>
      <c r="AV138" s="13" t="s">
        <v>84</v>
      </c>
      <c r="AW138" s="13" t="s">
        <v>31</v>
      </c>
      <c r="AX138" s="13" t="s">
        <v>82</v>
      </c>
      <c r="AY138" s="244" t="s">
        <v>130</v>
      </c>
    </row>
    <row r="139" s="2" customFormat="1" ht="24.15" customHeight="1">
      <c r="A139" s="38"/>
      <c r="B139" s="39"/>
      <c r="C139" s="245" t="s">
        <v>150</v>
      </c>
      <c r="D139" s="245" t="s">
        <v>193</v>
      </c>
      <c r="E139" s="246" t="s">
        <v>276</v>
      </c>
      <c r="F139" s="247" t="s">
        <v>277</v>
      </c>
      <c r="G139" s="248" t="s">
        <v>136</v>
      </c>
      <c r="H139" s="249">
        <v>25.5</v>
      </c>
      <c r="I139" s="250"/>
      <c r="J139" s="251">
        <f>ROUND(I139*H139,2)</f>
        <v>0</v>
      </c>
      <c r="K139" s="252"/>
      <c r="L139" s="253"/>
      <c r="M139" s="254" t="s">
        <v>1</v>
      </c>
      <c r="N139" s="255" t="s">
        <v>39</v>
      </c>
      <c r="O139" s="91"/>
      <c r="P139" s="229">
        <f>O139*H139</f>
        <v>0</v>
      </c>
      <c r="Q139" s="229">
        <v>0.00097999999999999997</v>
      </c>
      <c r="R139" s="229">
        <f>Q139*H139</f>
        <v>0.024989999999999998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196</v>
      </c>
      <c r="AT139" s="231" t="s">
        <v>193</v>
      </c>
      <c r="AU139" s="231" t="s">
        <v>84</v>
      </c>
      <c r="AY139" s="17" t="s">
        <v>130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82</v>
      </c>
      <c r="BK139" s="232">
        <f>ROUND(I139*H139,2)</f>
        <v>0</v>
      </c>
      <c r="BL139" s="17" t="s">
        <v>137</v>
      </c>
      <c r="BM139" s="231" t="s">
        <v>278</v>
      </c>
    </row>
    <row r="140" s="13" customFormat="1">
      <c r="A140" s="13"/>
      <c r="B140" s="233"/>
      <c r="C140" s="234"/>
      <c r="D140" s="235" t="s">
        <v>173</v>
      </c>
      <c r="E140" s="234"/>
      <c r="F140" s="237" t="s">
        <v>279</v>
      </c>
      <c r="G140" s="234"/>
      <c r="H140" s="238">
        <v>25.5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173</v>
      </c>
      <c r="AU140" s="244" t="s">
        <v>84</v>
      </c>
      <c r="AV140" s="13" t="s">
        <v>84</v>
      </c>
      <c r="AW140" s="13" t="s">
        <v>4</v>
      </c>
      <c r="AX140" s="13" t="s">
        <v>82</v>
      </c>
      <c r="AY140" s="244" t="s">
        <v>130</v>
      </c>
    </row>
    <row r="141" s="2" customFormat="1" ht="24.15" customHeight="1">
      <c r="A141" s="38"/>
      <c r="B141" s="39"/>
      <c r="C141" s="245" t="s">
        <v>155</v>
      </c>
      <c r="D141" s="245" t="s">
        <v>193</v>
      </c>
      <c r="E141" s="246" t="s">
        <v>280</v>
      </c>
      <c r="F141" s="247" t="s">
        <v>281</v>
      </c>
      <c r="G141" s="248" t="s">
        <v>136</v>
      </c>
      <c r="H141" s="249">
        <v>11.220000000000001</v>
      </c>
      <c r="I141" s="250"/>
      <c r="J141" s="251">
        <f>ROUND(I141*H141,2)</f>
        <v>0</v>
      </c>
      <c r="K141" s="252"/>
      <c r="L141" s="253"/>
      <c r="M141" s="254" t="s">
        <v>1</v>
      </c>
      <c r="N141" s="255" t="s">
        <v>39</v>
      </c>
      <c r="O141" s="91"/>
      <c r="P141" s="229">
        <f>O141*H141</f>
        <v>0</v>
      </c>
      <c r="Q141" s="229">
        <v>0.0015100000000000001</v>
      </c>
      <c r="R141" s="229">
        <f>Q141*H141</f>
        <v>0.016942200000000001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196</v>
      </c>
      <c r="AT141" s="231" t="s">
        <v>193</v>
      </c>
      <c r="AU141" s="231" t="s">
        <v>84</v>
      </c>
      <c r="AY141" s="17" t="s">
        <v>130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82</v>
      </c>
      <c r="BK141" s="232">
        <f>ROUND(I141*H141,2)</f>
        <v>0</v>
      </c>
      <c r="BL141" s="17" t="s">
        <v>137</v>
      </c>
      <c r="BM141" s="231" t="s">
        <v>282</v>
      </c>
    </row>
    <row r="142" s="13" customFormat="1">
      <c r="A142" s="13"/>
      <c r="B142" s="233"/>
      <c r="C142" s="234"/>
      <c r="D142" s="235" t="s">
        <v>173</v>
      </c>
      <c r="E142" s="234"/>
      <c r="F142" s="237" t="s">
        <v>283</v>
      </c>
      <c r="G142" s="234"/>
      <c r="H142" s="238">
        <v>11.220000000000001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173</v>
      </c>
      <c r="AU142" s="244" t="s">
        <v>84</v>
      </c>
      <c r="AV142" s="13" t="s">
        <v>84</v>
      </c>
      <c r="AW142" s="13" t="s">
        <v>4</v>
      </c>
      <c r="AX142" s="13" t="s">
        <v>82</v>
      </c>
      <c r="AY142" s="244" t="s">
        <v>130</v>
      </c>
    </row>
    <row r="143" s="2" customFormat="1" ht="24.15" customHeight="1">
      <c r="A143" s="38"/>
      <c r="B143" s="39"/>
      <c r="C143" s="245" t="s">
        <v>160</v>
      </c>
      <c r="D143" s="245" t="s">
        <v>193</v>
      </c>
      <c r="E143" s="246" t="s">
        <v>284</v>
      </c>
      <c r="F143" s="247" t="s">
        <v>285</v>
      </c>
      <c r="G143" s="248" t="s">
        <v>136</v>
      </c>
      <c r="H143" s="249">
        <v>26.52</v>
      </c>
      <c r="I143" s="250"/>
      <c r="J143" s="251">
        <f>ROUND(I143*H143,2)</f>
        <v>0</v>
      </c>
      <c r="K143" s="252"/>
      <c r="L143" s="253"/>
      <c r="M143" s="254" t="s">
        <v>1</v>
      </c>
      <c r="N143" s="255" t="s">
        <v>39</v>
      </c>
      <c r="O143" s="91"/>
      <c r="P143" s="229">
        <f>O143*H143</f>
        <v>0</v>
      </c>
      <c r="Q143" s="229">
        <v>0.00174</v>
      </c>
      <c r="R143" s="229">
        <f>Q143*H143</f>
        <v>0.0461448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196</v>
      </c>
      <c r="AT143" s="231" t="s">
        <v>193</v>
      </c>
      <c r="AU143" s="231" t="s">
        <v>84</v>
      </c>
      <c r="AY143" s="17" t="s">
        <v>130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82</v>
      </c>
      <c r="BK143" s="232">
        <f>ROUND(I143*H143,2)</f>
        <v>0</v>
      </c>
      <c r="BL143" s="17" t="s">
        <v>137</v>
      </c>
      <c r="BM143" s="231" t="s">
        <v>286</v>
      </c>
    </row>
    <row r="144" s="13" customFormat="1">
      <c r="A144" s="13"/>
      <c r="B144" s="233"/>
      <c r="C144" s="234"/>
      <c r="D144" s="235" t="s">
        <v>173</v>
      </c>
      <c r="E144" s="234"/>
      <c r="F144" s="237" t="s">
        <v>287</v>
      </c>
      <c r="G144" s="234"/>
      <c r="H144" s="238">
        <v>26.52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173</v>
      </c>
      <c r="AU144" s="244" t="s">
        <v>84</v>
      </c>
      <c r="AV144" s="13" t="s">
        <v>84</v>
      </c>
      <c r="AW144" s="13" t="s">
        <v>4</v>
      </c>
      <c r="AX144" s="13" t="s">
        <v>82</v>
      </c>
      <c r="AY144" s="244" t="s">
        <v>130</v>
      </c>
    </row>
    <row r="145" s="2" customFormat="1" ht="24.15" customHeight="1">
      <c r="A145" s="38"/>
      <c r="B145" s="39"/>
      <c r="C145" s="219" t="s">
        <v>165</v>
      </c>
      <c r="D145" s="219" t="s">
        <v>133</v>
      </c>
      <c r="E145" s="220" t="s">
        <v>288</v>
      </c>
      <c r="F145" s="221" t="s">
        <v>289</v>
      </c>
      <c r="G145" s="222" t="s">
        <v>220</v>
      </c>
      <c r="H145" s="256"/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39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137</v>
      </c>
      <c r="AT145" s="231" t="s">
        <v>133</v>
      </c>
      <c r="AU145" s="231" t="s">
        <v>84</v>
      </c>
      <c r="AY145" s="17" t="s">
        <v>130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82</v>
      </c>
      <c r="BK145" s="232">
        <f>ROUND(I145*H145,2)</f>
        <v>0</v>
      </c>
      <c r="BL145" s="17" t="s">
        <v>137</v>
      </c>
      <c r="BM145" s="231" t="s">
        <v>290</v>
      </c>
    </row>
    <row r="146" s="12" customFormat="1" ht="22.8" customHeight="1">
      <c r="A146" s="12"/>
      <c r="B146" s="203"/>
      <c r="C146" s="204"/>
      <c r="D146" s="205" t="s">
        <v>73</v>
      </c>
      <c r="E146" s="217" t="s">
        <v>291</v>
      </c>
      <c r="F146" s="217" t="s">
        <v>292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SUM(P147:P148)</f>
        <v>0</v>
      </c>
      <c r="Q146" s="211"/>
      <c r="R146" s="212">
        <f>SUM(R147:R148)</f>
        <v>0.0018000000000000002</v>
      </c>
      <c r="S146" s="211"/>
      <c r="T146" s="213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84</v>
      </c>
      <c r="AT146" s="215" t="s">
        <v>73</v>
      </c>
      <c r="AU146" s="215" t="s">
        <v>82</v>
      </c>
      <c r="AY146" s="214" t="s">
        <v>130</v>
      </c>
      <c r="BK146" s="216">
        <f>SUM(BK147:BK148)</f>
        <v>0</v>
      </c>
    </row>
    <row r="147" s="2" customFormat="1" ht="16.5" customHeight="1">
      <c r="A147" s="38"/>
      <c r="B147" s="39"/>
      <c r="C147" s="219" t="s">
        <v>169</v>
      </c>
      <c r="D147" s="219" t="s">
        <v>133</v>
      </c>
      <c r="E147" s="220" t="s">
        <v>293</v>
      </c>
      <c r="F147" s="221" t="s">
        <v>294</v>
      </c>
      <c r="G147" s="222" t="s">
        <v>136</v>
      </c>
      <c r="H147" s="223">
        <v>5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39</v>
      </c>
      <c r="O147" s="91"/>
      <c r="P147" s="229">
        <f>O147*H147</f>
        <v>0</v>
      </c>
      <c r="Q147" s="229">
        <v>0.00036000000000000002</v>
      </c>
      <c r="R147" s="229">
        <f>Q147*H147</f>
        <v>0.0018000000000000002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137</v>
      </c>
      <c r="AT147" s="231" t="s">
        <v>133</v>
      </c>
      <c r="AU147" s="231" t="s">
        <v>84</v>
      </c>
      <c r="AY147" s="17" t="s">
        <v>130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82</v>
      </c>
      <c r="BK147" s="232">
        <f>ROUND(I147*H147,2)</f>
        <v>0</v>
      </c>
      <c r="BL147" s="17" t="s">
        <v>137</v>
      </c>
      <c r="BM147" s="231" t="s">
        <v>295</v>
      </c>
    </row>
    <row r="148" s="2" customFormat="1" ht="24.15" customHeight="1">
      <c r="A148" s="38"/>
      <c r="B148" s="39"/>
      <c r="C148" s="219" t="s">
        <v>175</v>
      </c>
      <c r="D148" s="219" t="s">
        <v>133</v>
      </c>
      <c r="E148" s="220" t="s">
        <v>296</v>
      </c>
      <c r="F148" s="221" t="s">
        <v>297</v>
      </c>
      <c r="G148" s="222" t="s">
        <v>220</v>
      </c>
      <c r="H148" s="256"/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39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137</v>
      </c>
      <c r="AT148" s="231" t="s">
        <v>133</v>
      </c>
      <c r="AU148" s="231" t="s">
        <v>84</v>
      </c>
      <c r="AY148" s="17" t="s">
        <v>130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82</v>
      </c>
      <c r="BK148" s="232">
        <f>ROUND(I148*H148,2)</f>
        <v>0</v>
      </c>
      <c r="BL148" s="17" t="s">
        <v>137</v>
      </c>
      <c r="BM148" s="231" t="s">
        <v>298</v>
      </c>
    </row>
    <row r="149" s="12" customFormat="1" ht="22.8" customHeight="1">
      <c r="A149" s="12"/>
      <c r="B149" s="203"/>
      <c r="C149" s="204"/>
      <c r="D149" s="205" t="s">
        <v>73</v>
      </c>
      <c r="E149" s="217" t="s">
        <v>299</v>
      </c>
      <c r="F149" s="217" t="s">
        <v>300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SUM(P150:P159)</f>
        <v>0</v>
      </c>
      <c r="Q149" s="211"/>
      <c r="R149" s="212">
        <f>SUM(R150:R159)</f>
        <v>0.01043</v>
      </c>
      <c r="S149" s="211"/>
      <c r="T149" s="213">
        <f>SUM(T150:T159)</f>
        <v>5.78925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84</v>
      </c>
      <c r="AT149" s="215" t="s">
        <v>73</v>
      </c>
      <c r="AU149" s="215" t="s">
        <v>82</v>
      </c>
      <c r="AY149" s="214" t="s">
        <v>130</v>
      </c>
      <c r="BK149" s="216">
        <f>SUM(BK150:BK159)</f>
        <v>0</v>
      </c>
    </row>
    <row r="150" s="2" customFormat="1" ht="24.15" customHeight="1">
      <c r="A150" s="38"/>
      <c r="B150" s="39"/>
      <c r="C150" s="219" t="s">
        <v>179</v>
      </c>
      <c r="D150" s="219" t="s">
        <v>133</v>
      </c>
      <c r="E150" s="220" t="s">
        <v>301</v>
      </c>
      <c r="F150" s="221" t="s">
        <v>302</v>
      </c>
      <c r="G150" s="222" t="s">
        <v>163</v>
      </c>
      <c r="H150" s="223">
        <v>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39</v>
      </c>
      <c r="O150" s="91"/>
      <c r="P150" s="229">
        <f>O150*H150</f>
        <v>0</v>
      </c>
      <c r="Q150" s="229">
        <v>0.00017000000000000001</v>
      </c>
      <c r="R150" s="229">
        <f>Q150*H150</f>
        <v>0.00017000000000000001</v>
      </c>
      <c r="S150" s="229">
        <v>0.54225000000000001</v>
      </c>
      <c r="T150" s="230">
        <f>S150*H150</f>
        <v>0.54225000000000001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137</v>
      </c>
      <c r="AT150" s="231" t="s">
        <v>133</v>
      </c>
      <c r="AU150" s="231" t="s">
        <v>84</v>
      </c>
      <c r="AY150" s="17" t="s">
        <v>130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82</v>
      </c>
      <c r="BK150" s="232">
        <f>ROUND(I150*H150,2)</f>
        <v>0</v>
      </c>
      <c r="BL150" s="17" t="s">
        <v>137</v>
      </c>
      <c r="BM150" s="231" t="s">
        <v>303</v>
      </c>
    </row>
    <row r="151" s="2" customFormat="1" ht="24.15" customHeight="1">
      <c r="A151" s="38"/>
      <c r="B151" s="39"/>
      <c r="C151" s="219" t="s">
        <v>183</v>
      </c>
      <c r="D151" s="219" t="s">
        <v>133</v>
      </c>
      <c r="E151" s="220" t="s">
        <v>304</v>
      </c>
      <c r="F151" s="221" t="s">
        <v>305</v>
      </c>
      <c r="G151" s="222" t="s">
        <v>163</v>
      </c>
      <c r="H151" s="223">
        <v>2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39</v>
      </c>
      <c r="O151" s="91"/>
      <c r="P151" s="229">
        <f>O151*H151</f>
        <v>0</v>
      </c>
      <c r="Q151" s="229">
        <v>0.0025999999999999999</v>
      </c>
      <c r="R151" s="229">
        <f>Q151*H151</f>
        <v>0.0051999999999999998</v>
      </c>
      <c r="S151" s="229">
        <v>1.78</v>
      </c>
      <c r="T151" s="230">
        <f>S151*H151</f>
        <v>3.5600000000000001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137</v>
      </c>
      <c r="AT151" s="231" t="s">
        <v>133</v>
      </c>
      <c r="AU151" s="231" t="s">
        <v>84</v>
      </c>
      <c r="AY151" s="17" t="s">
        <v>130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82</v>
      </c>
      <c r="BK151" s="232">
        <f>ROUND(I151*H151,2)</f>
        <v>0</v>
      </c>
      <c r="BL151" s="17" t="s">
        <v>137</v>
      </c>
      <c r="BM151" s="231" t="s">
        <v>306</v>
      </c>
    </row>
    <row r="152" s="2" customFormat="1" ht="24.15" customHeight="1">
      <c r="A152" s="38"/>
      <c r="B152" s="39"/>
      <c r="C152" s="219" t="s">
        <v>188</v>
      </c>
      <c r="D152" s="219" t="s">
        <v>133</v>
      </c>
      <c r="E152" s="220" t="s">
        <v>307</v>
      </c>
      <c r="F152" s="221" t="s">
        <v>308</v>
      </c>
      <c r="G152" s="222" t="s">
        <v>163</v>
      </c>
      <c r="H152" s="223">
        <v>3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39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137</v>
      </c>
      <c r="AT152" s="231" t="s">
        <v>133</v>
      </c>
      <c r="AU152" s="231" t="s">
        <v>84</v>
      </c>
      <c r="AY152" s="17" t="s">
        <v>130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82</v>
      </c>
      <c r="BK152" s="232">
        <f>ROUND(I152*H152,2)</f>
        <v>0</v>
      </c>
      <c r="BL152" s="17" t="s">
        <v>137</v>
      </c>
      <c r="BM152" s="231" t="s">
        <v>309</v>
      </c>
    </row>
    <row r="153" s="2" customFormat="1" ht="37.8" customHeight="1">
      <c r="A153" s="38"/>
      <c r="B153" s="39"/>
      <c r="C153" s="219" t="s">
        <v>192</v>
      </c>
      <c r="D153" s="219" t="s">
        <v>133</v>
      </c>
      <c r="E153" s="220" t="s">
        <v>310</v>
      </c>
      <c r="F153" s="221" t="s">
        <v>311</v>
      </c>
      <c r="G153" s="222" t="s">
        <v>211</v>
      </c>
      <c r="H153" s="223">
        <v>4.9989999999999997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39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137</v>
      </c>
      <c r="AT153" s="231" t="s">
        <v>133</v>
      </c>
      <c r="AU153" s="231" t="s">
        <v>84</v>
      </c>
      <c r="AY153" s="17" t="s">
        <v>130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82</v>
      </c>
      <c r="BK153" s="232">
        <f>ROUND(I153*H153,2)</f>
        <v>0</v>
      </c>
      <c r="BL153" s="17" t="s">
        <v>137</v>
      </c>
      <c r="BM153" s="231" t="s">
        <v>312</v>
      </c>
    </row>
    <row r="154" s="2" customFormat="1" ht="24.15" customHeight="1">
      <c r="A154" s="38"/>
      <c r="B154" s="39"/>
      <c r="C154" s="219" t="s">
        <v>8</v>
      </c>
      <c r="D154" s="219" t="s">
        <v>133</v>
      </c>
      <c r="E154" s="220" t="s">
        <v>313</v>
      </c>
      <c r="F154" s="221" t="s">
        <v>314</v>
      </c>
      <c r="G154" s="222" t="s">
        <v>136</v>
      </c>
      <c r="H154" s="223">
        <v>50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39</v>
      </c>
      <c r="O154" s="91"/>
      <c r="P154" s="229">
        <f>O154*H154</f>
        <v>0</v>
      </c>
      <c r="Q154" s="229">
        <v>0.00010000000000000001</v>
      </c>
      <c r="R154" s="229">
        <f>Q154*H154</f>
        <v>0.0050000000000000001</v>
      </c>
      <c r="S154" s="229">
        <v>0.01384</v>
      </c>
      <c r="T154" s="230">
        <f>S154*H154</f>
        <v>0.69199999999999995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137</v>
      </c>
      <c r="AT154" s="231" t="s">
        <v>133</v>
      </c>
      <c r="AU154" s="231" t="s">
        <v>84</v>
      </c>
      <c r="AY154" s="17" t="s">
        <v>130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82</v>
      </c>
      <c r="BK154" s="232">
        <f>ROUND(I154*H154,2)</f>
        <v>0</v>
      </c>
      <c r="BL154" s="17" t="s">
        <v>137</v>
      </c>
      <c r="BM154" s="231" t="s">
        <v>315</v>
      </c>
    </row>
    <row r="155" s="2" customFormat="1" ht="24.15" customHeight="1">
      <c r="A155" s="38"/>
      <c r="B155" s="39"/>
      <c r="C155" s="219" t="s">
        <v>137</v>
      </c>
      <c r="D155" s="219" t="s">
        <v>133</v>
      </c>
      <c r="E155" s="220" t="s">
        <v>316</v>
      </c>
      <c r="F155" s="221" t="s">
        <v>317</v>
      </c>
      <c r="G155" s="222" t="s">
        <v>163</v>
      </c>
      <c r="H155" s="223">
        <v>1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39</v>
      </c>
      <c r="O155" s="91"/>
      <c r="P155" s="229">
        <f>O155*H155</f>
        <v>0</v>
      </c>
      <c r="Q155" s="229">
        <v>2.0000000000000002E-05</v>
      </c>
      <c r="R155" s="229">
        <f>Q155*H155</f>
        <v>2.0000000000000002E-05</v>
      </c>
      <c r="S155" s="229">
        <v>0.039</v>
      </c>
      <c r="T155" s="230">
        <f>S155*H155</f>
        <v>0.039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137</v>
      </c>
      <c r="AT155" s="231" t="s">
        <v>133</v>
      </c>
      <c r="AU155" s="231" t="s">
        <v>84</v>
      </c>
      <c r="AY155" s="17" t="s">
        <v>130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82</v>
      </c>
      <c r="BK155" s="232">
        <f>ROUND(I155*H155,2)</f>
        <v>0</v>
      </c>
      <c r="BL155" s="17" t="s">
        <v>137</v>
      </c>
      <c r="BM155" s="231" t="s">
        <v>318</v>
      </c>
    </row>
    <row r="156" s="2" customFormat="1" ht="24.15" customHeight="1">
      <c r="A156" s="38"/>
      <c r="B156" s="39"/>
      <c r="C156" s="219" t="s">
        <v>204</v>
      </c>
      <c r="D156" s="219" t="s">
        <v>133</v>
      </c>
      <c r="E156" s="220" t="s">
        <v>319</v>
      </c>
      <c r="F156" s="221" t="s">
        <v>320</v>
      </c>
      <c r="G156" s="222" t="s">
        <v>163</v>
      </c>
      <c r="H156" s="223">
        <v>2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39</v>
      </c>
      <c r="O156" s="91"/>
      <c r="P156" s="229">
        <f>O156*H156</f>
        <v>0</v>
      </c>
      <c r="Q156" s="229">
        <v>2.0000000000000002E-05</v>
      </c>
      <c r="R156" s="229">
        <f>Q156*H156</f>
        <v>4.0000000000000003E-05</v>
      </c>
      <c r="S156" s="229">
        <v>0.083000000000000004</v>
      </c>
      <c r="T156" s="230">
        <f>S156*H156</f>
        <v>0.16600000000000001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137</v>
      </c>
      <c r="AT156" s="231" t="s">
        <v>133</v>
      </c>
      <c r="AU156" s="231" t="s">
        <v>84</v>
      </c>
      <c r="AY156" s="17" t="s">
        <v>130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82</v>
      </c>
      <c r="BK156" s="232">
        <f>ROUND(I156*H156,2)</f>
        <v>0</v>
      </c>
      <c r="BL156" s="17" t="s">
        <v>137</v>
      </c>
      <c r="BM156" s="231" t="s">
        <v>321</v>
      </c>
    </row>
    <row r="157" s="2" customFormat="1" ht="21.75" customHeight="1">
      <c r="A157" s="38"/>
      <c r="B157" s="39"/>
      <c r="C157" s="219" t="s">
        <v>208</v>
      </c>
      <c r="D157" s="219" t="s">
        <v>133</v>
      </c>
      <c r="E157" s="220" t="s">
        <v>322</v>
      </c>
      <c r="F157" s="221" t="s">
        <v>323</v>
      </c>
      <c r="G157" s="222" t="s">
        <v>186</v>
      </c>
      <c r="H157" s="223">
        <v>1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39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137</v>
      </c>
      <c r="AT157" s="231" t="s">
        <v>133</v>
      </c>
      <c r="AU157" s="231" t="s">
        <v>84</v>
      </c>
      <c r="AY157" s="17" t="s">
        <v>130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82</v>
      </c>
      <c r="BK157" s="232">
        <f>ROUND(I157*H157,2)</f>
        <v>0</v>
      </c>
      <c r="BL157" s="17" t="s">
        <v>137</v>
      </c>
      <c r="BM157" s="231" t="s">
        <v>324</v>
      </c>
    </row>
    <row r="158" s="2" customFormat="1" ht="33" customHeight="1">
      <c r="A158" s="38"/>
      <c r="B158" s="39"/>
      <c r="C158" s="219" t="s">
        <v>213</v>
      </c>
      <c r="D158" s="219" t="s">
        <v>133</v>
      </c>
      <c r="E158" s="220" t="s">
        <v>325</v>
      </c>
      <c r="F158" s="221" t="s">
        <v>326</v>
      </c>
      <c r="G158" s="222" t="s">
        <v>136</v>
      </c>
      <c r="H158" s="223">
        <v>27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39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0.027</v>
      </c>
      <c r="T158" s="230">
        <f>S158*H158</f>
        <v>0.72899999999999998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146</v>
      </c>
      <c r="AT158" s="231" t="s">
        <v>133</v>
      </c>
      <c r="AU158" s="231" t="s">
        <v>84</v>
      </c>
      <c r="AY158" s="17" t="s">
        <v>130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82</v>
      </c>
      <c r="BK158" s="232">
        <f>ROUND(I158*H158,2)</f>
        <v>0</v>
      </c>
      <c r="BL158" s="17" t="s">
        <v>146</v>
      </c>
      <c r="BM158" s="231" t="s">
        <v>327</v>
      </c>
    </row>
    <row r="159" s="2" customFormat="1" ht="16.5" customHeight="1">
      <c r="A159" s="38"/>
      <c r="B159" s="39"/>
      <c r="C159" s="219" t="s">
        <v>217</v>
      </c>
      <c r="D159" s="219" t="s">
        <v>133</v>
      </c>
      <c r="E159" s="220" t="s">
        <v>328</v>
      </c>
      <c r="F159" s="221" t="s">
        <v>329</v>
      </c>
      <c r="G159" s="222" t="s">
        <v>163</v>
      </c>
      <c r="H159" s="223">
        <v>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39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0.060999999999999999</v>
      </c>
      <c r="T159" s="230">
        <f>S159*H159</f>
        <v>0.060999999999999999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137</v>
      </c>
      <c r="AT159" s="231" t="s">
        <v>133</v>
      </c>
      <c r="AU159" s="231" t="s">
        <v>84</v>
      </c>
      <c r="AY159" s="17" t="s">
        <v>130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82</v>
      </c>
      <c r="BK159" s="232">
        <f>ROUND(I159*H159,2)</f>
        <v>0</v>
      </c>
      <c r="BL159" s="17" t="s">
        <v>137</v>
      </c>
      <c r="BM159" s="231" t="s">
        <v>330</v>
      </c>
    </row>
    <row r="160" s="12" customFormat="1" ht="22.8" customHeight="1">
      <c r="A160" s="12"/>
      <c r="B160" s="203"/>
      <c r="C160" s="204"/>
      <c r="D160" s="205" t="s">
        <v>73</v>
      </c>
      <c r="E160" s="217" t="s">
        <v>331</v>
      </c>
      <c r="F160" s="217" t="s">
        <v>332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SUM(P161:P170)</f>
        <v>0</v>
      </c>
      <c r="Q160" s="211"/>
      <c r="R160" s="212">
        <f>SUM(R161:R170)</f>
        <v>0.0078300000000000002</v>
      </c>
      <c r="S160" s="211"/>
      <c r="T160" s="213">
        <f>SUM(T161:T170)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84</v>
      </c>
      <c r="AT160" s="215" t="s">
        <v>73</v>
      </c>
      <c r="AU160" s="215" t="s">
        <v>82</v>
      </c>
      <c r="AY160" s="214" t="s">
        <v>130</v>
      </c>
      <c r="BK160" s="216">
        <f>SUM(BK161:BK170)</f>
        <v>0</v>
      </c>
    </row>
    <row r="161" s="2" customFormat="1" ht="24.15" customHeight="1">
      <c r="A161" s="38"/>
      <c r="B161" s="39"/>
      <c r="C161" s="219" t="s">
        <v>7</v>
      </c>
      <c r="D161" s="219" t="s">
        <v>133</v>
      </c>
      <c r="E161" s="220" t="s">
        <v>333</v>
      </c>
      <c r="F161" s="221" t="s">
        <v>334</v>
      </c>
      <c r="G161" s="222" t="s">
        <v>186</v>
      </c>
      <c r="H161" s="223">
        <v>3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39</v>
      </c>
      <c r="O161" s="91"/>
      <c r="P161" s="229">
        <f>O161*H161</f>
        <v>0</v>
      </c>
      <c r="Q161" s="229">
        <v>0.0026099999999999999</v>
      </c>
      <c r="R161" s="229">
        <f>Q161*H161</f>
        <v>0.0078300000000000002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137</v>
      </c>
      <c r="AT161" s="231" t="s">
        <v>133</v>
      </c>
      <c r="AU161" s="231" t="s">
        <v>84</v>
      </c>
      <c r="AY161" s="17" t="s">
        <v>130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82</v>
      </c>
      <c r="BK161" s="232">
        <f>ROUND(I161*H161,2)</f>
        <v>0</v>
      </c>
      <c r="BL161" s="17" t="s">
        <v>137</v>
      </c>
      <c r="BM161" s="231" t="s">
        <v>335</v>
      </c>
    </row>
    <row r="162" s="2" customFormat="1" ht="78" customHeight="1">
      <c r="A162" s="38"/>
      <c r="B162" s="39"/>
      <c r="C162" s="245" t="s">
        <v>227</v>
      </c>
      <c r="D162" s="245" t="s">
        <v>193</v>
      </c>
      <c r="E162" s="246" t="s">
        <v>336</v>
      </c>
      <c r="F162" s="247" t="s">
        <v>337</v>
      </c>
      <c r="G162" s="248" t="s">
        <v>186</v>
      </c>
      <c r="H162" s="249">
        <v>2</v>
      </c>
      <c r="I162" s="250"/>
      <c r="J162" s="251">
        <f>ROUND(I162*H162,2)</f>
        <v>0</v>
      </c>
      <c r="K162" s="252"/>
      <c r="L162" s="253"/>
      <c r="M162" s="254" t="s">
        <v>1</v>
      </c>
      <c r="N162" s="255" t="s">
        <v>39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196</v>
      </c>
      <c r="AT162" s="231" t="s">
        <v>193</v>
      </c>
      <c r="AU162" s="231" t="s">
        <v>84</v>
      </c>
      <c r="AY162" s="17" t="s">
        <v>130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82</v>
      </c>
      <c r="BK162" s="232">
        <f>ROUND(I162*H162,2)</f>
        <v>0</v>
      </c>
      <c r="BL162" s="17" t="s">
        <v>137</v>
      </c>
      <c r="BM162" s="231" t="s">
        <v>338</v>
      </c>
    </row>
    <row r="163" s="2" customFormat="1" ht="78" customHeight="1">
      <c r="A163" s="38"/>
      <c r="B163" s="39"/>
      <c r="C163" s="245" t="s">
        <v>231</v>
      </c>
      <c r="D163" s="245" t="s">
        <v>193</v>
      </c>
      <c r="E163" s="246" t="s">
        <v>339</v>
      </c>
      <c r="F163" s="247" t="s">
        <v>340</v>
      </c>
      <c r="G163" s="248" t="s">
        <v>186</v>
      </c>
      <c r="H163" s="249">
        <v>1</v>
      </c>
      <c r="I163" s="250"/>
      <c r="J163" s="251">
        <f>ROUND(I163*H163,2)</f>
        <v>0</v>
      </c>
      <c r="K163" s="252"/>
      <c r="L163" s="253"/>
      <c r="M163" s="254" t="s">
        <v>1</v>
      </c>
      <c r="N163" s="255" t="s">
        <v>39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196</v>
      </c>
      <c r="AT163" s="231" t="s">
        <v>193</v>
      </c>
      <c r="AU163" s="231" t="s">
        <v>84</v>
      </c>
      <c r="AY163" s="17" t="s">
        <v>130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82</v>
      </c>
      <c r="BK163" s="232">
        <f>ROUND(I163*H163,2)</f>
        <v>0</v>
      </c>
      <c r="BL163" s="17" t="s">
        <v>137</v>
      </c>
      <c r="BM163" s="231" t="s">
        <v>341</v>
      </c>
    </row>
    <row r="164" s="2" customFormat="1" ht="16.5" customHeight="1">
      <c r="A164" s="38"/>
      <c r="B164" s="39"/>
      <c r="C164" s="245" t="s">
        <v>235</v>
      </c>
      <c r="D164" s="245" t="s">
        <v>193</v>
      </c>
      <c r="E164" s="246" t="s">
        <v>342</v>
      </c>
      <c r="F164" s="247" t="s">
        <v>343</v>
      </c>
      <c r="G164" s="248" t="s">
        <v>158</v>
      </c>
      <c r="H164" s="249">
        <v>2</v>
      </c>
      <c r="I164" s="250"/>
      <c r="J164" s="251">
        <f>ROUND(I164*H164,2)</f>
        <v>0</v>
      </c>
      <c r="K164" s="252"/>
      <c r="L164" s="253"/>
      <c r="M164" s="254" t="s">
        <v>1</v>
      </c>
      <c r="N164" s="255" t="s">
        <v>39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196</v>
      </c>
      <c r="AT164" s="231" t="s">
        <v>193</v>
      </c>
      <c r="AU164" s="231" t="s">
        <v>84</v>
      </c>
      <c r="AY164" s="17" t="s">
        <v>130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82</v>
      </c>
      <c r="BK164" s="232">
        <f>ROUND(I164*H164,2)</f>
        <v>0</v>
      </c>
      <c r="BL164" s="17" t="s">
        <v>137</v>
      </c>
      <c r="BM164" s="231" t="s">
        <v>344</v>
      </c>
    </row>
    <row r="165" s="2" customFormat="1" ht="16.5" customHeight="1">
      <c r="A165" s="38"/>
      <c r="B165" s="39"/>
      <c r="C165" s="245" t="s">
        <v>241</v>
      </c>
      <c r="D165" s="245" t="s">
        <v>193</v>
      </c>
      <c r="E165" s="246" t="s">
        <v>345</v>
      </c>
      <c r="F165" s="247" t="s">
        <v>346</v>
      </c>
      <c r="G165" s="248" t="s">
        <v>158</v>
      </c>
      <c r="H165" s="249">
        <v>1</v>
      </c>
      <c r="I165" s="250"/>
      <c r="J165" s="251">
        <f>ROUND(I165*H165,2)</f>
        <v>0</v>
      </c>
      <c r="K165" s="252"/>
      <c r="L165" s="253"/>
      <c r="M165" s="254" t="s">
        <v>1</v>
      </c>
      <c r="N165" s="255" t="s">
        <v>39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196</v>
      </c>
      <c r="AT165" s="231" t="s">
        <v>193</v>
      </c>
      <c r="AU165" s="231" t="s">
        <v>84</v>
      </c>
      <c r="AY165" s="17" t="s">
        <v>130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82</v>
      </c>
      <c r="BK165" s="232">
        <f>ROUND(I165*H165,2)</f>
        <v>0</v>
      </c>
      <c r="BL165" s="17" t="s">
        <v>137</v>
      </c>
      <c r="BM165" s="231" t="s">
        <v>347</v>
      </c>
    </row>
    <row r="166" s="2" customFormat="1" ht="16.5" customHeight="1">
      <c r="A166" s="38"/>
      <c r="B166" s="39"/>
      <c r="C166" s="245" t="s">
        <v>348</v>
      </c>
      <c r="D166" s="245" t="s">
        <v>193</v>
      </c>
      <c r="E166" s="246" t="s">
        <v>349</v>
      </c>
      <c r="F166" s="247" t="s">
        <v>350</v>
      </c>
      <c r="G166" s="248" t="s">
        <v>158</v>
      </c>
      <c r="H166" s="249">
        <v>3</v>
      </c>
      <c r="I166" s="250"/>
      <c r="J166" s="251">
        <f>ROUND(I166*H166,2)</f>
        <v>0</v>
      </c>
      <c r="K166" s="252"/>
      <c r="L166" s="253"/>
      <c r="M166" s="254" t="s">
        <v>1</v>
      </c>
      <c r="N166" s="255" t="s">
        <v>39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196</v>
      </c>
      <c r="AT166" s="231" t="s">
        <v>193</v>
      </c>
      <c r="AU166" s="231" t="s">
        <v>84</v>
      </c>
      <c r="AY166" s="17" t="s">
        <v>130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82</v>
      </c>
      <c r="BK166" s="232">
        <f>ROUND(I166*H166,2)</f>
        <v>0</v>
      </c>
      <c r="BL166" s="17" t="s">
        <v>137</v>
      </c>
      <c r="BM166" s="231" t="s">
        <v>351</v>
      </c>
    </row>
    <row r="167" s="2" customFormat="1" ht="16.5" customHeight="1">
      <c r="A167" s="38"/>
      <c r="B167" s="39"/>
      <c r="C167" s="245" t="s">
        <v>352</v>
      </c>
      <c r="D167" s="245" t="s">
        <v>193</v>
      </c>
      <c r="E167" s="246" t="s">
        <v>353</v>
      </c>
      <c r="F167" s="247" t="s">
        <v>354</v>
      </c>
      <c r="G167" s="248" t="s">
        <v>158</v>
      </c>
      <c r="H167" s="249">
        <v>3</v>
      </c>
      <c r="I167" s="250"/>
      <c r="J167" s="251">
        <f>ROUND(I167*H167,2)</f>
        <v>0</v>
      </c>
      <c r="K167" s="252"/>
      <c r="L167" s="253"/>
      <c r="M167" s="254" t="s">
        <v>1</v>
      </c>
      <c r="N167" s="255" t="s">
        <v>39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196</v>
      </c>
      <c r="AT167" s="231" t="s">
        <v>193</v>
      </c>
      <c r="AU167" s="231" t="s">
        <v>84</v>
      </c>
      <c r="AY167" s="17" t="s">
        <v>130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82</v>
      </c>
      <c r="BK167" s="232">
        <f>ROUND(I167*H167,2)</f>
        <v>0</v>
      </c>
      <c r="BL167" s="17" t="s">
        <v>137</v>
      </c>
      <c r="BM167" s="231" t="s">
        <v>355</v>
      </c>
    </row>
    <row r="168" s="2" customFormat="1" ht="16.5" customHeight="1">
      <c r="A168" s="38"/>
      <c r="B168" s="39"/>
      <c r="C168" s="245" t="s">
        <v>356</v>
      </c>
      <c r="D168" s="245" t="s">
        <v>193</v>
      </c>
      <c r="E168" s="246" t="s">
        <v>357</v>
      </c>
      <c r="F168" s="247" t="s">
        <v>358</v>
      </c>
      <c r="G168" s="248" t="s">
        <v>158</v>
      </c>
      <c r="H168" s="249">
        <v>2</v>
      </c>
      <c r="I168" s="250"/>
      <c r="J168" s="251">
        <f>ROUND(I168*H168,2)</f>
        <v>0</v>
      </c>
      <c r="K168" s="252"/>
      <c r="L168" s="253"/>
      <c r="M168" s="254" t="s">
        <v>1</v>
      </c>
      <c r="N168" s="255" t="s">
        <v>39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196</v>
      </c>
      <c r="AT168" s="231" t="s">
        <v>193</v>
      </c>
      <c r="AU168" s="231" t="s">
        <v>84</v>
      </c>
      <c r="AY168" s="17" t="s">
        <v>130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82</v>
      </c>
      <c r="BK168" s="232">
        <f>ROUND(I168*H168,2)</f>
        <v>0</v>
      </c>
      <c r="BL168" s="17" t="s">
        <v>137</v>
      </c>
      <c r="BM168" s="231" t="s">
        <v>359</v>
      </c>
    </row>
    <row r="169" s="2" customFormat="1" ht="21.75" customHeight="1">
      <c r="A169" s="38"/>
      <c r="B169" s="39"/>
      <c r="C169" s="219" t="s">
        <v>360</v>
      </c>
      <c r="D169" s="219" t="s">
        <v>133</v>
      </c>
      <c r="E169" s="220" t="s">
        <v>361</v>
      </c>
      <c r="F169" s="221" t="s">
        <v>362</v>
      </c>
      <c r="G169" s="222" t="s">
        <v>220</v>
      </c>
      <c r="H169" s="256"/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39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137</v>
      </c>
      <c r="AT169" s="231" t="s">
        <v>133</v>
      </c>
      <c r="AU169" s="231" t="s">
        <v>84</v>
      </c>
      <c r="AY169" s="17" t="s">
        <v>130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82</v>
      </c>
      <c r="BK169" s="232">
        <f>ROUND(I169*H169,2)</f>
        <v>0</v>
      </c>
      <c r="BL169" s="17" t="s">
        <v>137</v>
      </c>
      <c r="BM169" s="231" t="s">
        <v>363</v>
      </c>
    </row>
    <row r="170" s="2" customFormat="1" ht="16.5" customHeight="1">
      <c r="A170" s="38"/>
      <c r="B170" s="39"/>
      <c r="C170" s="219" t="s">
        <v>364</v>
      </c>
      <c r="D170" s="219" t="s">
        <v>133</v>
      </c>
      <c r="E170" s="220" t="s">
        <v>365</v>
      </c>
      <c r="F170" s="221" t="s">
        <v>366</v>
      </c>
      <c r="G170" s="222" t="s">
        <v>220</v>
      </c>
      <c r="H170" s="256"/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39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137</v>
      </c>
      <c r="AT170" s="231" t="s">
        <v>133</v>
      </c>
      <c r="AU170" s="231" t="s">
        <v>84</v>
      </c>
      <c r="AY170" s="17" t="s">
        <v>130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82</v>
      </c>
      <c r="BK170" s="232">
        <f>ROUND(I170*H170,2)</f>
        <v>0</v>
      </c>
      <c r="BL170" s="17" t="s">
        <v>137</v>
      </c>
      <c r="BM170" s="231" t="s">
        <v>367</v>
      </c>
    </row>
    <row r="171" s="12" customFormat="1" ht="22.8" customHeight="1">
      <c r="A171" s="12"/>
      <c r="B171" s="203"/>
      <c r="C171" s="204"/>
      <c r="D171" s="205" t="s">
        <v>73</v>
      </c>
      <c r="E171" s="217" t="s">
        <v>368</v>
      </c>
      <c r="F171" s="217" t="s">
        <v>369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SUM(P172:P180)</f>
        <v>0</v>
      </c>
      <c r="Q171" s="211"/>
      <c r="R171" s="212">
        <f>SUM(R172:R180)</f>
        <v>0.19888999999999998</v>
      </c>
      <c r="S171" s="211"/>
      <c r="T171" s="213">
        <f>SUM(T172:T180)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84</v>
      </c>
      <c r="AT171" s="215" t="s">
        <v>73</v>
      </c>
      <c r="AU171" s="215" t="s">
        <v>82</v>
      </c>
      <c r="AY171" s="214" t="s">
        <v>130</v>
      </c>
      <c r="BK171" s="216">
        <f>SUM(BK172:BK180)</f>
        <v>0</v>
      </c>
    </row>
    <row r="172" s="2" customFormat="1" ht="24.15" customHeight="1">
      <c r="A172" s="38"/>
      <c r="B172" s="39"/>
      <c r="C172" s="219" t="s">
        <v>370</v>
      </c>
      <c r="D172" s="219" t="s">
        <v>133</v>
      </c>
      <c r="E172" s="220" t="s">
        <v>371</v>
      </c>
      <c r="F172" s="221" t="s">
        <v>372</v>
      </c>
      <c r="G172" s="222" t="s">
        <v>186</v>
      </c>
      <c r="H172" s="223">
        <v>1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39</v>
      </c>
      <c r="O172" s="91"/>
      <c r="P172" s="229">
        <f>O172*H172</f>
        <v>0</v>
      </c>
      <c r="Q172" s="229">
        <v>0.0035200000000000001</v>
      </c>
      <c r="R172" s="229">
        <f>Q172*H172</f>
        <v>0.0035200000000000001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137</v>
      </c>
      <c r="AT172" s="231" t="s">
        <v>133</v>
      </c>
      <c r="AU172" s="231" t="s">
        <v>84</v>
      </c>
      <c r="AY172" s="17" t="s">
        <v>130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82</v>
      </c>
      <c r="BK172" s="232">
        <f>ROUND(I172*H172,2)</f>
        <v>0</v>
      </c>
      <c r="BL172" s="17" t="s">
        <v>137</v>
      </c>
      <c r="BM172" s="231" t="s">
        <v>373</v>
      </c>
    </row>
    <row r="173" s="2" customFormat="1" ht="24.15" customHeight="1">
      <c r="A173" s="38"/>
      <c r="B173" s="39"/>
      <c r="C173" s="219" t="s">
        <v>196</v>
      </c>
      <c r="D173" s="219" t="s">
        <v>133</v>
      </c>
      <c r="E173" s="220" t="s">
        <v>374</v>
      </c>
      <c r="F173" s="221" t="s">
        <v>375</v>
      </c>
      <c r="G173" s="222" t="s">
        <v>186</v>
      </c>
      <c r="H173" s="223">
        <v>3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39</v>
      </c>
      <c r="O173" s="91"/>
      <c r="P173" s="229">
        <f>O173*H173</f>
        <v>0</v>
      </c>
      <c r="Q173" s="229">
        <v>0.013270000000000001</v>
      </c>
      <c r="R173" s="229">
        <f>Q173*H173</f>
        <v>0.039809999999999998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137</v>
      </c>
      <c r="AT173" s="231" t="s">
        <v>133</v>
      </c>
      <c r="AU173" s="231" t="s">
        <v>84</v>
      </c>
      <c r="AY173" s="17" t="s">
        <v>130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82</v>
      </c>
      <c r="BK173" s="232">
        <f>ROUND(I173*H173,2)</f>
        <v>0</v>
      </c>
      <c r="BL173" s="17" t="s">
        <v>137</v>
      </c>
      <c r="BM173" s="231" t="s">
        <v>376</v>
      </c>
    </row>
    <row r="174" s="2" customFormat="1" ht="24.15" customHeight="1">
      <c r="A174" s="38"/>
      <c r="B174" s="39"/>
      <c r="C174" s="219" t="s">
        <v>377</v>
      </c>
      <c r="D174" s="219" t="s">
        <v>133</v>
      </c>
      <c r="E174" s="220" t="s">
        <v>378</v>
      </c>
      <c r="F174" s="221" t="s">
        <v>379</v>
      </c>
      <c r="G174" s="222" t="s">
        <v>186</v>
      </c>
      <c r="H174" s="223">
        <v>1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39</v>
      </c>
      <c r="O174" s="91"/>
      <c r="P174" s="229">
        <f>O174*H174</f>
        <v>0</v>
      </c>
      <c r="Q174" s="229">
        <v>0.055570000000000001</v>
      </c>
      <c r="R174" s="229">
        <f>Q174*H174</f>
        <v>0.055570000000000001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137</v>
      </c>
      <c r="AT174" s="231" t="s">
        <v>133</v>
      </c>
      <c r="AU174" s="231" t="s">
        <v>84</v>
      </c>
      <c r="AY174" s="17" t="s">
        <v>130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82</v>
      </c>
      <c r="BK174" s="232">
        <f>ROUND(I174*H174,2)</f>
        <v>0</v>
      </c>
      <c r="BL174" s="17" t="s">
        <v>137</v>
      </c>
      <c r="BM174" s="231" t="s">
        <v>380</v>
      </c>
    </row>
    <row r="175" s="2" customFormat="1" ht="24.15" customHeight="1">
      <c r="A175" s="38"/>
      <c r="B175" s="39"/>
      <c r="C175" s="245" t="s">
        <v>381</v>
      </c>
      <c r="D175" s="245" t="s">
        <v>193</v>
      </c>
      <c r="E175" s="246" t="s">
        <v>382</v>
      </c>
      <c r="F175" s="247" t="s">
        <v>383</v>
      </c>
      <c r="G175" s="248" t="s">
        <v>158</v>
      </c>
      <c r="H175" s="249">
        <v>1</v>
      </c>
      <c r="I175" s="250"/>
      <c r="J175" s="251">
        <f>ROUND(I175*H175,2)</f>
        <v>0</v>
      </c>
      <c r="K175" s="252"/>
      <c r="L175" s="253"/>
      <c r="M175" s="254" t="s">
        <v>1</v>
      </c>
      <c r="N175" s="255" t="s">
        <v>39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196</v>
      </c>
      <c r="AT175" s="231" t="s">
        <v>193</v>
      </c>
      <c r="AU175" s="231" t="s">
        <v>84</v>
      </c>
      <c r="AY175" s="17" t="s">
        <v>130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82</v>
      </c>
      <c r="BK175" s="232">
        <f>ROUND(I175*H175,2)</f>
        <v>0</v>
      </c>
      <c r="BL175" s="17" t="s">
        <v>137</v>
      </c>
      <c r="BM175" s="231" t="s">
        <v>384</v>
      </c>
    </row>
    <row r="176" s="2" customFormat="1" ht="24.15" customHeight="1">
      <c r="A176" s="38"/>
      <c r="B176" s="39"/>
      <c r="C176" s="219" t="s">
        <v>385</v>
      </c>
      <c r="D176" s="219" t="s">
        <v>133</v>
      </c>
      <c r="E176" s="220" t="s">
        <v>386</v>
      </c>
      <c r="F176" s="221" t="s">
        <v>387</v>
      </c>
      <c r="G176" s="222" t="s">
        <v>186</v>
      </c>
      <c r="H176" s="223">
        <v>1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39</v>
      </c>
      <c r="O176" s="91"/>
      <c r="P176" s="229">
        <f>O176*H176</f>
        <v>0</v>
      </c>
      <c r="Q176" s="229">
        <v>0.089370000000000005</v>
      </c>
      <c r="R176" s="229">
        <f>Q176*H176</f>
        <v>0.089370000000000005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137</v>
      </c>
      <c r="AT176" s="231" t="s">
        <v>133</v>
      </c>
      <c r="AU176" s="231" t="s">
        <v>84</v>
      </c>
      <c r="AY176" s="17" t="s">
        <v>130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82</v>
      </c>
      <c r="BK176" s="232">
        <f>ROUND(I176*H176,2)</f>
        <v>0</v>
      </c>
      <c r="BL176" s="17" t="s">
        <v>137</v>
      </c>
      <c r="BM176" s="231" t="s">
        <v>388</v>
      </c>
    </row>
    <row r="177" s="2" customFormat="1" ht="49.05" customHeight="1">
      <c r="A177" s="38"/>
      <c r="B177" s="39"/>
      <c r="C177" s="245" t="s">
        <v>389</v>
      </c>
      <c r="D177" s="245" t="s">
        <v>193</v>
      </c>
      <c r="E177" s="246" t="s">
        <v>390</v>
      </c>
      <c r="F177" s="247" t="s">
        <v>391</v>
      </c>
      <c r="G177" s="248" t="s">
        <v>186</v>
      </c>
      <c r="H177" s="249">
        <v>1</v>
      </c>
      <c r="I177" s="250"/>
      <c r="J177" s="251">
        <f>ROUND(I177*H177,2)</f>
        <v>0</v>
      </c>
      <c r="K177" s="252"/>
      <c r="L177" s="253"/>
      <c r="M177" s="254" t="s">
        <v>1</v>
      </c>
      <c r="N177" s="255" t="s">
        <v>39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196</v>
      </c>
      <c r="AT177" s="231" t="s">
        <v>193</v>
      </c>
      <c r="AU177" s="231" t="s">
        <v>84</v>
      </c>
      <c r="AY177" s="17" t="s">
        <v>130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82</v>
      </c>
      <c r="BK177" s="232">
        <f>ROUND(I177*H177,2)</f>
        <v>0</v>
      </c>
      <c r="BL177" s="17" t="s">
        <v>137</v>
      </c>
      <c r="BM177" s="231" t="s">
        <v>392</v>
      </c>
    </row>
    <row r="178" s="2" customFormat="1" ht="24.15" customHeight="1">
      <c r="A178" s="38"/>
      <c r="B178" s="39"/>
      <c r="C178" s="219" t="s">
        <v>393</v>
      </c>
      <c r="D178" s="219" t="s">
        <v>133</v>
      </c>
      <c r="E178" s="220" t="s">
        <v>394</v>
      </c>
      <c r="F178" s="221" t="s">
        <v>395</v>
      </c>
      <c r="G178" s="222" t="s">
        <v>186</v>
      </c>
      <c r="H178" s="223">
        <v>3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39</v>
      </c>
      <c r="O178" s="91"/>
      <c r="P178" s="229">
        <f>O178*H178</f>
        <v>0</v>
      </c>
      <c r="Q178" s="229">
        <v>0.0035400000000000002</v>
      </c>
      <c r="R178" s="229">
        <f>Q178*H178</f>
        <v>0.010620000000000001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137</v>
      </c>
      <c r="AT178" s="231" t="s">
        <v>133</v>
      </c>
      <c r="AU178" s="231" t="s">
        <v>84</v>
      </c>
      <c r="AY178" s="17" t="s">
        <v>130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82</v>
      </c>
      <c r="BK178" s="232">
        <f>ROUND(I178*H178,2)</f>
        <v>0</v>
      </c>
      <c r="BL178" s="17" t="s">
        <v>137</v>
      </c>
      <c r="BM178" s="231" t="s">
        <v>396</v>
      </c>
    </row>
    <row r="179" s="2" customFormat="1" ht="49.05" customHeight="1">
      <c r="A179" s="38"/>
      <c r="B179" s="39"/>
      <c r="C179" s="245" t="s">
        <v>397</v>
      </c>
      <c r="D179" s="245" t="s">
        <v>193</v>
      </c>
      <c r="E179" s="246" t="s">
        <v>398</v>
      </c>
      <c r="F179" s="247" t="s">
        <v>399</v>
      </c>
      <c r="G179" s="248" t="s">
        <v>186</v>
      </c>
      <c r="H179" s="249">
        <v>3</v>
      </c>
      <c r="I179" s="250"/>
      <c r="J179" s="251">
        <f>ROUND(I179*H179,2)</f>
        <v>0</v>
      </c>
      <c r="K179" s="252"/>
      <c r="L179" s="253"/>
      <c r="M179" s="254" t="s">
        <v>1</v>
      </c>
      <c r="N179" s="255" t="s">
        <v>39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196</v>
      </c>
      <c r="AT179" s="231" t="s">
        <v>193</v>
      </c>
      <c r="AU179" s="231" t="s">
        <v>84</v>
      </c>
      <c r="AY179" s="17" t="s">
        <v>130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82</v>
      </c>
      <c r="BK179" s="232">
        <f>ROUND(I179*H179,2)</f>
        <v>0</v>
      </c>
      <c r="BL179" s="17" t="s">
        <v>137</v>
      </c>
      <c r="BM179" s="231" t="s">
        <v>400</v>
      </c>
    </row>
    <row r="180" s="2" customFormat="1" ht="24.15" customHeight="1">
      <c r="A180" s="38"/>
      <c r="B180" s="39"/>
      <c r="C180" s="219" t="s">
        <v>401</v>
      </c>
      <c r="D180" s="219" t="s">
        <v>133</v>
      </c>
      <c r="E180" s="220" t="s">
        <v>402</v>
      </c>
      <c r="F180" s="221" t="s">
        <v>403</v>
      </c>
      <c r="G180" s="222" t="s">
        <v>220</v>
      </c>
      <c r="H180" s="256"/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39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137</v>
      </c>
      <c r="AT180" s="231" t="s">
        <v>133</v>
      </c>
      <c r="AU180" s="231" t="s">
        <v>84</v>
      </c>
      <c r="AY180" s="17" t="s">
        <v>130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82</v>
      </c>
      <c r="BK180" s="232">
        <f>ROUND(I180*H180,2)</f>
        <v>0</v>
      </c>
      <c r="BL180" s="17" t="s">
        <v>137</v>
      </c>
      <c r="BM180" s="231" t="s">
        <v>404</v>
      </c>
    </row>
    <row r="181" s="12" customFormat="1" ht="22.8" customHeight="1">
      <c r="A181" s="12"/>
      <c r="B181" s="203"/>
      <c r="C181" s="204"/>
      <c r="D181" s="205" t="s">
        <v>73</v>
      </c>
      <c r="E181" s="217" t="s">
        <v>405</v>
      </c>
      <c r="F181" s="217" t="s">
        <v>406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SUM(P182:P191)</f>
        <v>0</v>
      </c>
      <c r="Q181" s="211"/>
      <c r="R181" s="212">
        <f>SUM(R182:R191)</f>
        <v>0.68284</v>
      </c>
      <c r="S181" s="211"/>
      <c r="T181" s="213">
        <f>SUM(T182:T191)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84</v>
      </c>
      <c r="AT181" s="215" t="s">
        <v>73</v>
      </c>
      <c r="AU181" s="215" t="s">
        <v>82</v>
      </c>
      <c r="AY181" s="214" t="s">
        <v>130</v>
      </c>
      <c r="BK181" s="216">
        <f>SUM(BK182:BK191)</f>
        <v>0</v>
      </c>
    </row>
    <row r="182" s="2" customFormat="1" ht="24.15" customHeight="1">
      <c r="A182" s="38"/>
      <c r="B182" s="39"/>
      <c r="C182" s="219" t="s">
        <v>407</v>
      </c>
      <c r="D182" s="219" t="s">
        <v>133</v>
      </c>
      <c r="E182" s="220" t="s">
        <v>408</v>
      </c>
      <c r="F182" s="221" t="s">
        <v>409</v>
      </c>
      <c r="G182" s="222" t="s">
        <v>136</v>
      </c>
      <c r="H182" s="223">
        <v>6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39</v>
      </c>
      <c r="O182" s="91"/>
      <c r="P182" s="229">
        <f>O182*H182</f>
        <v>0</v>
      </c>
      <c r="Q182" s="229">
        <v>0.00199</v>
      </c>
      <c r="R182" s="229">
        <f>Q182*H182</f>
        <v>0.011939999999999999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137</v>
      </c>
      <c r="AT182" s="231" t="s">
        <v>133</v>
      </c>
      <c r="AU182" s="231" t="s">
        <v>84</v>
      </c>
      <c r="AY182" s="17" t="s">
        <v>130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82</v>
      </c>
      <c r="BK182" s="232">
        <f>ROUND(I182*H182,2)</f>
        <v>0</v>
      </c>
      <c r="BL182" s="17" t="s">
        <v>137</v>
      </c>
      <c r="BM182" s="231" t="s">
        <v>410</v>
      </c>
    </row>
    <row r="183" s="2" customFormat="1" ht="24.15" customHeight="1">
      <c r="A183" s="38"/>
      <c r="B183" s="39"/>
      <c r="C183" s="219" t="s">
        <v>411</v>
      </c>
      <c r="D183" s="219" t="s">
        <v>133</v>
      </c>
      <c r="E183" s="220" t="s">
        <v>412</v>
      </c>
      <c r="F183" s="221" t="s">
        <v>413</v>
      </c>
      <c r="G183" s="222" t="s">
        <v>136</v>
      </c>
      <c r="H183" s="223">
        <v>22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39</v>
      </c>
      <c r="O183" s="91"/>
      <c r="P183" s="229">
        <f>O183*H183</f>
        <v>0</v>
      </c>
      <c r="Q183" s="229">
        <v>0.00296</v>
      </c>
      <c r="R183" s="229">
        <f>Q183*H183</f>
        <v>0.065119999999999997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137</v>
      </c>
      <c r="AT183" s="231" t="s">
        <v>133</v>
      </c>
      <c r="AU183" s="231" t="s">
        <v>84</v>
      </c>
      <c r="AY183" s="17" t="s">
        <v>130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82</v>
      </c>
      <c r="BK183" s="232">
        <f>ROUND(I183*H183,2)</f>
        <v>0</v>
      </c>
      <c r="BL183" s="17" t="s">
        <v>137</v>
      </c>
      <c r="BM183" s="231" t="s">
        <v>414</v>
      </c>
    </row>
    <row r="184" s="2" customFormat="1" ht="24.15" customHeight="1">
      <c r="A184" s="38"/>
      <c r="B184" s="39"/>
      <c r="C184" s="219" t="s">
        <v>415</v>
      </c>
      <c r="D184" s="219" t="s">
        <v>133</v>
      </c>
      <c r="E184" s="220" t="s">
        <v>416</v>
      </c>
      <c r="F184" s="221" t="s">
        <v>417</v>
      </c>
      <c r="G184" s="222" t="s">
        <v>136</v>
      </c>
      <c r="H184" s="223">
        <v>25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39</v>
      </c>
      <c r="O184" s="91"/>
      <c r="P184" s="229">
        <f>O184*H184</f>
        <v>0</v>
      </c>
      <c r="Q184" s="229">
        <v>0.00792</v>
      </c>
      <c r="R184" s="229">
        <f>Q184*H184</f>
        <v>0.19800000000000001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137</v>
      </c>
      <c r="AT184" s="231" t="s">
        <v>133</v>
      </c>
      <c r="AU184" s="231" t="s">
        <v>84</v>
      </c>
      <c r="AY184" s="17" t="s">
        <v>130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82</v>
      </c>
      <c r="BK184" s="232">
        <f>ROUND(I184*H184,2)</f>
        <v>0</v>
      </c>
      <c r="BL184" s="17" t="s">
        <v>137</v>
      </c>
      <c r="BM184" s="231" t="s">
        <v>418</v>
      </c>
    </row>
    <row r="185" s="2" customFormat="1" ht="33" customHeight="1">
      <c r="A185" s="38"/>
      <c r="B185" s="39"/>
      <c r="C185" s="219" t="s">
        <v>419</v>
      </c>
      <c r="D185" s="219" t="s">
        <v>133</v>
      </c>
      <c r="E185" s="220" t="s">
        <v>420</v>
      </c>
      <c r="F185" s="221" t="s">
        <v>421</v>
      </c>
      <c r="G185" s="222" t="s">
        <v>136</v>
      </c>
      <c r="H185" s="223">
        <v>6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39</v>
      </c>
      <c r="O185" s="91"/>
      <c r="P185" s="229">
        <f>O185*H185</f>
        <v>0</v>
      </c>
      <c r="Q185" s="229">
        <v>0.0095499999999999995</v>
      </c>
      <c r="R185" s="229">
        <f>Q185*H185</f>
        <v>0.057299999999999997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137</v>
      </c>
      <c r="AT185" s="231" t="s">
        <v>133</v>
      </c>
      <c r="AU185" s="231" t="s">
        <v>84</v>
      </c>
      <c r="AY185" s="17" t="s">
        <v>130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82</v>
      </c>
      <c r="BK185" s="232">
        <f>ROUND(I185*H185,2)</f>
        <v>0</v>
      </c>
      <c r="BL185" s="17" t="s">
        <v>137</v>
      </c>
      <c r="BM185" s="231" t="s">
        <v>422</v>
      </c>
    </row>
    <row r="186" s="2" customFormat="1" ht="33" customHeight="1">
      <c r="A186" s="38"/>
      <c r="B186" s="39"/>
      <c r="C186" s="219" t="s">
        <v>423</v>
      </c>
      <c r="D186" s="219" t="s">
        <v>133</v>
      </c>
      <c r="E186" s="220" t="s">
        <v>424</v>
      </c>
      <c r="F186" s="221" t="s">
        <v>425</v>
      </c>
      <c r="G186" s="222" t="s">
        <v>136</v>
      </c>
      <c r="H186" s="223">
        <v>26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39</v>
      </c>
      <c r="O186" s="91"/>
      <c r="P186" s="229">
        <f>O186*H186</f>
        <v>0</v>
      </c>
      <c r="Q186" s="229">
        <v>0.013480000000000001</v>
      </c>
      <c r="R186" s="229">
        <f>Q186*H186</f>
        <v>0.35048000000000001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137</v>
      </c>
      <c r="AT186" s="231" t="s">
        <v>133</v>
      </c>
      <c r="AU186" s="231" t="s">
        <v>84</v>
      </c>
      <c r="AY186" s="17" t="s">
        <v>130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82</v>
      </c>
      <c r="BK186" s="232">
        <f>ROUND(I186*H186,2)</f>
        <v>0</v>
      </c>
      <c r="BL186" s="17" t="s">
        <v>137</v>
      </c>
      <c r="BM186" s="231" t="s">
        <v>426</v>
      </c>
    </row>
    <row r="187" s="2" customFormat="1" ht="24.15" customHeight="1">
      <c r="A187" s="38"/>
      <c r="B187" s="39"/>
      <c r="C187" s="219" t="s">
        <v>427</v>
      </c>
      <c r="D187" s="219" t="s">
        <v>133</v>
      </c>
      <c r="E187" s="220" t="s">
        <v>428</v>
      </c>
      <c r="F187" s="221" t="s">
        <v>429</v>
      </c>
      <c r="G187" s="222" t="s">
        <v>136</v>
      </c>
      <c r="H187" s="223">
        <v>53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39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137</v>
      </c>
      <c r="AT187" s="231" t="s">
        <v>133</v>
      </c>
      <c r="AU187" s="231" t="s">
        <v>84</v>
      </c>
      <c r="AY187" s="17" t="s">
        <v>130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82</v>
      </c>
      <c r="BK187" s="232">
        <f>ROUND(I187*H187,2)</f>
        <v>0</v>
      </c>
      <c r="BL187" s="17" t="s">
        <v>137</v>
      </c>
      <c r="BM187" s="231" t="s">
        <v>430</v>
      </c>
    </row>
    <row r="188" s="13" customFormat="1">
      <c r="A188" s="13"/>
      <c r="B188" s="233"/>
      <c r="C188" s="234"/>
      <c r="D188" s="235" t="s">
        <v>173</v>
      </c>
      <c r="E188" s="236" t="s">
        <v>1</v>
      </c>
      <c r="F188" s="237" t="s">
        <v>431</v>
      </c>
      <c r="G188" s="234"/>
      <c r="H188" s="238">
        <v>53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173</v>
      </c>
      <c r="AU188" s="244" t="s">
        <v>84</v>
      </c>
      <c r="AV188" s="13" t="s">
        <v>84</v>
      </c>
      <c r="AW188" s="13" t="s">
        <v>31</v>
      </c>
      <c r="AX188" s="13" t="s">
        <v>82</v>
      </c>
      <c r="AY188" s="244" t="s">
        <v>130</v>
      </c>
    </row>
    <row r="189" s="2" customFormat="1" ht="24.15" customHeight="1">
      <c r="A189" s="38"/>
      <c r="B189" s="39"/>
      <c r="C189" s="219" t="s">
        <v>432</v>
      </c>
      <c r="D189" s="219" t="s">
        <v>133</v>
      </c>
      <c r="E189" s="220" t="s">
        <v>433</v>
      </c>
      <c r="F189" s="221" t="s">
        <v>434</v>
      </c>
      <c r="G189" s="222" t="s">
        <v>136</v>
      </c>
      <c r="H189" s="223">
        <v>32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39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137</v>
      </c>
      <c r="AT189" s="231" t="s">
        <v>133</v>
      </c>
      <c r="AU189" s="231" t="s">
        <v>84</v>
      </c>
      <c r="AY189" s="17" t="s">
        <v>130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82</v>
      </c>
      <c r="BK189" s="232">
        <f>ROUND(I189*H189,2)</f>
        <v>0</v>
      </c>
      <c r="BL189" s="17" t="s">
        <v>137</v>
      </c>
      <c r="BM189" s="231" t="s">
        <v>435</v>
      </c>
    </row>
    <row r="190" s="13" customFormat="1">
      <c r="A190" s="13"/>
      <c r="B190" s="233"/>
      <c r="C190" s="234"/>
      <c r="D190" s="235" t="s">
        <v>173</v>
      </c>
      <c r="E190" s="236" t="s">
        <v>1</v>
      </c>
      <c r="F190" s="237" t="s">
        <v>436</v>
      </c>
      <c r="G190" s="234"/>
      <c r="H190" s="238">
        <v>32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173</v>
      </c>
      <c r="AU190" s="244" t="s">
        <v>84</v>
      </c>
      <c r="AV190" s="13" t="s">
        <v>84</v>
      </c>
      <c r="AW190" s="13" t="s">
        <v>31</v>
      </c>
      <c r="AX190" s="13" t="s">
        <v>82</v>
      </c>
      <c r="AY190" s="244" t="s">
        <v>130</v>
      </c>
    </row>
    <row r="191" s="2" customFormat="1" ht="24.15" customHeight="1">
      <c r="A191" s="38"/>
      <c r="B191" s="39"/>
      <c r="C191" s="219" t="s">
        <v>437</v>
      </c>
      <c r="D191" s="219" t="s">
        <v>133</v>
      </c>
      <c r="E191" s="220" t="s">
        <v>438</v>
      </c>
      <c r="F191" s="221" t="s">
        <v>439</v>
      </c>
      <c r="G191" s="222" t="s">
        <v>220</v>
      </c>
      <c r="H191" s="256"/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39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137</v>
      </c>
      <c r="AT191" s="231" t="s">
        <v>133</v>
      </c>
      <c r="AU191" s="231" t="s">
        <v>84</v>
      </c>
      <c r="AY191" s="17" t="s">
        <v>130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82</v>
      </c>
      <c r="BK191" s="232">
        <f>ROUND(I191*H191,2)</f>
        <v>0</v>
      </c>
      <c r="BL191" s="17" t="s">
        <v>137</v>
      </c>
      <c r="BM191" s="231" t="s">
        <v>440</v>
      </c>
    </row>
    <row r="192" s="12" customFormat="1" ht="22.8" customHeight="1">
      <c r="A192" s="12"/>
      <c r="B192" s="203"/>
      <c r="C192" s="204"/>
      <c r="D192" s="205" t="s">
        <v>73</v>
      </c>
      <c r="E192" s="217" t="s">
        <v>441</v>
      </c>
      <c r="F192" s="217" t="s">
        <v>442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SUM(P193:P205)</f>
        <v>0</v>
      </c>
      <c r="Q192" s="211"/>
      <c r="R192" s="212">
        <f>SUM(R193:R205)</f>
        <v>0.38235000000000002</v>
      </c>
      <c r="S192" s="211"/>
      <c r="T192" s="213">
        <f>SUM(T193:T205)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84</v>
      </c>
      <c r="AT192" s="215" t="s">
        <v>73</v>
      </c>
      <c r="AU192" s="215" t="s">
        <v>82</v>
      </c>
      <c r="AY192" s="214" t="s">
        <v>130</v>
      </c>
      <c r="BK192" s="216">
        <f>SUM(BK193:BK205)</f>
        <v>0</v>
      </c>
    </row>
    <row r="193" s="2" customFormat="1" ht="24.15" customHeight="1">
      <c r="A193" s="38"/>
      <c r="B193" s="39"/>
      <c r="C193" s="219" t="s">
        <v>443</v>
      </c>
      <c r="D193" s="219" t="s">
        <v>133</v>
      </c>
      <c r="E193" s="220" t="s">
        <v>444</v>
      </c>
      <c r="F193" s="221" t="s">
        <v>445</v>
      </c>
      <c r="G193" s="222" t="s">
        <v>186</v>
      </c>
      <c r="H193" s="223">
        <v>1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39</v>
      </c>
      <c r="O193" s="91"/>
      <c r="P193" s="229">
        <f>O193*H193</f>
        <v>0</v>
      </c>
      <c r="Q193" s="229">
        <v>0.00745</v>
      </c>
      <c r="R193" s="229">
        <f>Q193*H193</f>
        <v>0.00745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137</v>
      </c>
      <c r="AT193" s="231" t="s">
        <v>133</v>
      </c>
      <c r="AU193" s="231" t="s">
        <v>84</v>
      </c>
      <c r="AY193" s="17" t="s">
        <v>130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82</v>
      </c>
      <c r="BK193" s="232">
        <f>ROUND(I193*H193,2)</f>
        <v>0</v>
      </c>
      <c r="BL193" s="17" t="s">
        <v>137</v>
      </c>
      <c r="BM193" s="231" t="s">
        <v>446</v>
      </c>
    </row>
    <row r="194" s="2" customFormat="1" ht="24.15" customHeight="1">
      <c r="A194" s="38"/>
      <c r="B194" s="39"/>
      <c r="C194" s="245" t="s">
        <v>447</v>
      </c>
      <c r="D194" s="245" t="s">
        <v>193</v>
      </c>
      <c r="E194" s="246" t="s">
        <v>448</v>
      </c>
      <c r="F194" s="247" t="s">
        <v>449</v>
      </c>
      <c r="G194" s="248" t="s">
        <v>186</v>
      </c>
      <c r="H194" s="249">
        <v>1</v>
      </c>
      <c r="I194" s="250"/>
      <c r="J194" s="251">
        <f>ROUND(I194*H194,2)</f>
        <v>0</v>
      </c>
      <c r="K194" s="252"/>
      <c r="L194" s="253"/>
      <c r="M194" s="254" t="s">
        <v>1</v>
      </c>
      <c r="N194" s="255" t="s">
        <v>39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196</v>
      </c>
      <c r="AT194" s="231" t="s">
        <v>193</v>
      </c>
      <c r="AU194" s="231" t="s">
        <v>84</v>
      </c>
      <c r="AY194" s="17" t="s">
        <v>130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82</v>
      </c>
      <c r="BK194" s="232">
        <f>ROUND(I194*H194,2)</f>
        <v>0</v>
      </c>
      <c r="BL194" s="17" t="s">
        <v>137</v>
      </c>
      <c r="BM194" s="231" t="s">
        <v>450</v>
      </c>
    </row>
    <row r="195" s="2" customFormat="1" ht="24.15" customHeight="1">
      <c r="A195" s="38"/>
      <c r="B195" s="39"/>
      <c r="C195" s="219" t="s">
        <v>451</v>
      </c>
      <c r="D195" s="219" t="s">
        <v>133</v>
      </c>
      <c r="E195" s="220" t="s">
        <v>452</v>
      </c>
      <c r="F195" s="221" t="s">
        <v>453</v>
      </c>
      <c r="G195" s="222" t="s">
        <v>186</v>
      </c>
      <c r="H195" s="223">
        <v>3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39</v>
      </c>
      <c r="O195" s="91"/>
      <c r="P195" s="229">
        <f>O195*H195</f>
        <v>0</v>
      </c>
      <c r="Q195" s="229">
        <v>0.02546</v>
      </c>
      <c r="R195" s="229">
        <f>Q195*H195</f>
        <v>0.076380000000000003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137</v>
      </c>
      <c r="AT195" s="231" t="s">
        <v>133</v>
      </c>
      <c r="AU195" s="231" t="s">
        <v>84</v>
      </c>
      <c r="AY195" s="17" t="s">
        <v>130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82</v>
      </c>
      <c r="BK195" s="232">
        <f>ROUND(I195*H195,2)</f>
        <v>0</v>
      </c>
      <c r="BL195" s="17" t="s">
        <v>137</v>
      </c>
      <c r="BM195" s="231" t="s">
        <v>454</v>
      </c>
    </row>
    <row r="196" s="2" customFormat="1" ht="33" customHeight="1">
      <c r="A196" s="38"/>
      <c r="B196" s="39"/>
      <c r="C196" s="219" t="s">
        <v>455</v>
      </c>
      <c r="D196" s="219" t="s">
        <v>133</v>
      </c>
      <c r="E196" s="220" t="s">
        <v>456</v>
      </c>
      <c r="F196" s="221" t="s">
        <v>457</v>
      </c>
      <c r="G196" s="222" t="s">
        <v>186</v>
      </c>
      <c r="H196" s="223">
        <v>3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39</v>
      </c>
      <c r="O196" s="91"/>
      <c r="P196" s="229">
        <f>O196*H196</f>
        <v>0</v>
      </c>
      <c r="Q196" s="229">
        <v>0.025250000000000002</v>
      </c>
      <c r="R196" s="229">
        <f>Q196*H196</f>
        <v>0.075750000000000012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137</v>
      </c>
      <c r="AT196" s="231" t="s">
        <v>133</v>
      </c>
      <c r="AU196" s="231" t="s">
        <v>84</v>
      </c>
      <c r="AY196" s="17" t="s">
        <v>130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82</v>
      </c>
      <c r="BK196" s="232">
        <f>ROUND(I196*H196,2)</f>
        <v>0</v>
      </c>
      <c r="BL196" s="17" t="s">
        <v>137</v>
      </c>
      <c r="BM196" s="231" t="s">
        <v>458</v>
      </c>
    </row>
    <row r="197" s="2" customFormat="1" ht="24.15" customHeight="1">
      <c r="A197" s="38"/>
      <c r="B197" s="39"/>
      <c r="C197" s="219" t="s">
        <v>459</v>
      </c>
      <c r="D197" s="219" t="s">
        <v>133</v>
      </c>
      <c r="E197" s="220" t="s">
        <v>460</v>
      </c>
      <c r="F197" s="221" t="s">
        <v>461</v>
      </c>
      <c r="G197" s="222" t="s">
        <v>186</v>
      </c>
      <c r="H197" s="223">
        <v>9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39</v>
      </c>
      <c r="O197" s="91"/>
      <c r="P197" s="229">
        <f>O197*H197</f>
        <v>0</v>
      </c>
      <c r="Q197" s="229">
        <v>0.01159</v>
      </c>
      <c r="R197" s="229">
        <f>Q197*H197</f>
        <v>0.10431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137</v>
      </c>
      <c r="AT197" s="231" t="s">
        <v>133</v>
      </c>
      <c r="AU197" s="231" t="s">
        <v>84</v>
      </c>
      <c r="AY197" s="17" t="s">
        <v>130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82</v>
      </c>
      <c r="BK197" s="232">
        <f>ROUND(I197*H197,2)</f>
        <v>0</v>
      </c>
      <c r="BL197" s="17" t="s">
        <v>137</v>
      </c>
      <c r="BM197" s="231" t="s">
        <v>462</v>
      </c>
    </row>
    <row r="198" s="2" customFormat="1" ht="24.15" customHeight="1">
      <c r="A198" s="38"/>
      <c r="B198" s="39"/>
      <c r="C198" s="219" t="s">
        <v>463</v>
      </c>
      <c r="D198" s="219" t="s">
        <v>133</v>
      </c>
      <c r="E198" s="220" t="s">
        <v>464</v>
      </c>
      <c r="F198" s="221" t="s">
        <v>465</v>
      </c>
      <c r="G198" s="222" t="s">
        <v>186</v>
      </c>
      <c r="H198" s="223">
        <v>6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39</v>
      </c>
      <c r="O198" s="91"/>
      <c r="P198" s="229">
        <f>O198*H198</f>
        <v>0</v>
      </c>
      <c r="Q198" s="229">
        <v>0.017489999999999999</v>
      </c>
      <c r="R198" s="229">
        <f>Q198*H198</f>
        <v>0.10493999999999999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137</v>
      </c>
      <c r="AT198" s="231" t="s">
        <v>133</v>
      </c>
      <c r="AU198" s="231" t="s">
        <v>84</v>
      </c>
      <c r="AY198" s="17" t="s">
        <v>130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82</v>
      </c>
      <c r="BK198" s="232">
        <f>ROUND(I198*H198,2)</f>
        <v>0</v>
      </c>
      <c r="BL198" s="17" t="s">
        <v>137</v>
      </c>
      <c r="BM198" s="231" t="s">
        <v>466</v>
      </c>
    </row>
    <row r="199" s="2" customFormat="1" ht="21.75" customHeight="1">
      <c r="A199" s="38"/>
      <c r="B199" s="39"/>
      <c r="C199" s="219" t="s">
        <v>467</v>
      </c>
      <c r="D199" s="219" t="s">
        <v>133</v>
      </c>
      <c r="E199" s="220" t="s">
        <v>468</v>
      </c>
      <c r="F199" s="221" t="s">
        <v>469</v>
      </c>
      <c r="G199" s="222" t="s">
        <v>163</v>
      </c>
      <c r="H199" s="223">
        <v>4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39</v>
      </c>
      <c r="O199" s="91"/>
      <c r="P199" s="229">
        <f>O199*H199</f>
        <v>0</v>
      </c>
      <c r="Q199" s="229">
        <v>0.00010000000000000001</v>
      </c>
      <c r="R199" s="229">
        <f>Q199*H199</f>
        <v>0.00040000000000000002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137</v>
      </c>
      <c r="AT199" s="231" t="s">
        <v>133</v>
      </c>
      <c r="AU199" s="231" t="s">
        <v>84</v>
      </c>
      <c r="AY199" s="17" t="s">
        <v>130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82</v>
      </c>
      <c r="BK199" s="232">
        <f>ROUND(I199*H199,2)</f>
        <v>0</v>
      </c>
      <c r="BL199" s="17" t="s">
        <v>137</v>
      </c>
      <c r="BM199" s="231" t="s">
        <v>470</v>
      </c>
    </row>
    <row r="200" s="2" customFormat="1" ht="24.15" customHeight="1">
      <c r="A200" s="38"/>
      <c r="B200" s="39"/>
      <c r="C200" s="245" t="s">
        <v>471</v>
      </c>
      <c r="D200" s="245" t="s">
        <v>193</v>
      </c>
      <c r="E200" s="246" t="s">
        <v>472</v>
      </c>
      <c r="F200" s="247" t="s">
        <v>473</v>
      </c>
      <c r="G200" s="248" t="s">
        <v>158</v>
      </c>
      <c r="H200" s="249">
        <v>4</v>
      </c>
      <c r="I200" s="250"/>
      <c r="J200" s="251">
        <f>ROUND(I200*H200,2)</f>
        <v>0</v>
      </c>
      <c r="K200" s="252"/>
      <c r="L200" s="253"/>
      <c r="M200" s="254" t="s">
        <v>1</v>
      </c>
      <c r="N200" s="255" t="s">
        <v>39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196</v>
      </c>
      <c r="AT200" s="231" t="s">
        <v>193</v>
      </c>
      <c r="AU200" s="231" t="s">
        <v>84</v>
      </c>
      <c r="AY200" s="17" t="s">
        <v>130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82</v>
      </c>
      <c r="BK200" s="232">
        <f>ROUND(I200*H200,2)</f>
        <v>0</v>
      </c>
      <c r="BL200" s="17" t="s">
        <v>137</v>
      </c>
      <c r="BM200" s="231" t="s">
        <v>474</v>
      </c>
    </row>
    <row r="201" s="2" customFormat="1" ht="16.5" customHeight="1">
      <c r="A201" s="38"/>
      <c r="B201" s="39"/>
      <c r="C201" s="219" t="s">
        <v>475</v>
      </c>
      <c r="D201" s="219" t="s">
        <v>133</v>
      </c>
      <c r="E201" s="220" t="s">
        <v>476</v>
      </c>
      <c r="F201" s="221" t="s">
        <v>477</v>
      </c>
      <c r="G201" s="222" t="s">
        <v>163</v>
      </c>
      <c r="H201" s="223">
        <v>7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39</v>
      </c>
      <c r="O201" s="91"/>
      <c r="P201" s="229">
        <f>O201*H201</f>
        <v>0</v>
      </c>
      <c r="Q201" s="229">
        <v>0.00024000000000000001</v>
      </c>
      <c r="R201" s="229">
        <f>Q201*H201</f>
        <v>0.0016800000000000001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137</v>
      </c>
      <c r="AT201" s="231" t="s">
        <v>133</v>
      </c>
      <c r="AU201" s="231" t="s">
        <v>84</v>
      </c>
      <c r="AY201" s="17" t="s">
        <v>130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82</v>
      </c>
      <c r="BK201" s="232">
        <f>ROUND(I201*H201,2)</f>
        <v>0</v>
      </c>
      <c r="BL201" s="17" t="s">
        <v>137</v>
      </c>
      <c r="BM201" s="231" t="s">
        <v>478</v>
      </c>
    </row>
    <row r="202" s="2" customFormat="1" ht="24.15" customHeight="1">
      <c r="A202" s="38"/>
      <c r="B202" s="39"/>
      <c r="C202" s="219" t="s">
        <v>479</v>
      </c>
      <c r="D202" s="219" t="s">
        <v>133</v>
      </c>
      <c r="E202" s="220" t="s">
        <v>480</v>
      </c>
      <c r="F202" s="221" t="s">
        <v>481</v>
      </c>
      <c r="G202" s="222" t="s">
        <v>163</v>
      </c>
      <c r="H202" s="223">
        <v>6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39</v>
      </c>
      <c r="O202" s="91"/>
      <c r="P202" s="229">
        <f>O202*H202</f>
        <v>0</v>
      </c>
      <c r="Q202" s="229">
        <v>0.00027</v>
      </c>
      <c r="R202" s="229">
        <f>Q202*H202</f>
        <v>0.0016199999999999999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137</v>
      </c>
      <c r="AT202" s="231" t="s">
        <v>133</v>
      </c>
      <c r="AU202" s="231" t="s">
        <v>84</v>
      </c>
      <c r="AY202" s="17" t="s">
        <v>130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82</v>
      </c>
      <c r="BK202" s="232">
        <f>ROUND(I202*H202,2)</f>
        <v>0</v>
      </c>
      <c r="BL202" s="17" t="s">
        <v>137</v>
      </c>
      <c r="BM202" s="231" t="s">
        <v>482</v>
      </c>
    </row>
    <row r="203" s="2" customFormat="1" ht="16.5" customHeight="1">
      <c r="A203" s="38"/>
      <c r="B203" s="39"/>
      <c r="C203" s="219" t="s">
        <v>483</v>
      </c>
      <c r="D203" s="219" t="s">
        <v>133</v>
      </c>
      <c r="E203" s="220" t="s">
        <v>484</v>
      </c>
      <c r="F203" s="221" t="s">
        <v>485</v>
      </c>
      <c r="G203" s="222" t="s">
        <v>163</v>
      </c>
      <c r="H203" s="223">
        <v>2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39</v>
      </c>
      <c r="O203" s="91"/>
      <c r="P203" s="229">
        <f>O203*H203</f>
        <v>0</v>
      </c>
      <c r="Q203" s="229">
        <v>0.00050000000000000001</v>
      </c>
      <c r="R203" s="229">
        <f>Q203*H203</f>
        <v>0.001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137</v>
      </c>
      <c r="AT203" s="231" t="s">
        <v>133</v>
      </c>
      <c r="AU203" s="231" t="s">
        <v>84</v>
      </c>
      <c r="AY203" s="17" t="s">
        <v>130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82</v>
      </c>
      <c r="BK203" s="232">
        <f>ROUND(I203*H203,2)</f>
        <v>0</v>
      </c>
      <c r="BL203" s="17" t="s">
        <v>137</v>
      </c>
      <c r="BM203" s="231" t="s">
        <v>486</v>
      </c>
    </row>
    <row r="204" s="2" customFormat="1" ht="21.75" customHeight="1">
      <c r="A204" s="38"/>
      <c r="B204" s="39"/>
      <c r="C204" s="219" t="s">
        <v>487</v>
      </c>
      <c r="D204" s="219" t="s">
        <v>133</v>
      </c>
      <c r="E204" s="220" t="s">
        <v>488</v>
      </c>
      <c r="F204" s="221" t="s">
        <v>489</v>
      </c>
      <c r="G204" s="222" t="s">
        <v>163</v>
      </c>
      <c r="H204" s="223">
        <v>6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39</v>
      </c>
      <c r="O204" s="91"/>
      <c r="P204" s="229">
        <f>O204*H204</f>
        <v>0</v>
      </c>
      <c r="Q204" s="229">
        <v>0.00147</v>
      </c>
      <c r="R204" s="229">
        <f>Q204*H204</f>
        <v>0.0088199999999999997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137</v>
      </c>
      <c r="AT204" s="231" t="s">
        <v>133</v>
      </c>
      <c r="AU204" s="231" t="s">
        <v>84</v>
      </c>
      <c r="AY204" s="17" t="s">
        <v>130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82</v>
      </c>
      <c r="BK204" s="232">
        <f>ROUND(I204*H204,2)</f>
        <v>0</v>
      </c>
      <c r="BL204" s="17" t="s">
        <v>137</v>
      </c>
      <c r="BM204" s="231" t="s">
        <v>490</v>
      </c>
    </row>
    <row r="205" s="2" customFormat="1" ht="37.8" customHeight="1">
      <c r="A205" s="38"/>
      <c r="B205" s="39"/>
      <c r="C205" s="219" t="s">
        <v>491</v>
      </c>
      <c r="D205" s="219" t="s">
        <v>133</v>
      </c>
      <c r="E205" s="220" t="s">
        <v>492</v>
      </c>
      <c r="F205" s="221" t="s">
        <v>493</v>
      </c>
      <c r="G205" s="222" t="s">
        <v>220</v>
      </c>
      <c r="H205" s="256"/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39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137</v>
      </c>
      <c r="AT205" s="231" t="s">
        <v>133</v>
      </c>
      <c r="AU205" s="231" t="s">
        <v>84</v>
      </c>
      <c r="AY205" s="17" t="s">
        <v>130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82</v>
      </c>
      <c r="BK205" s="232">
        <f>ROUND(I205*H205,2)</f>
        <v>0</v>
      </c>
      <c r="BL205" s="17" t="s">
        <v>137</v>
      </c>
      <c r="BM205" s="231" t="s">
        <v>494</v>
      </c>
    </row>
    <row r="206" s="12" customFormat="1" ht="22.8" customHeight="1">
      <c r="A206" s="12"/>
      <c r="B206" s="203"/>
      <c r="C206" s="204"/>
      <c r="D206" s="205" t="s">
        <v>73</v>
      </c>
      <c r="E206" s="217" t="s">
        <v>495</v>
      </c>
      <c r="F206" s="217" t="s">
        <v>496</v>
      </c>
      <c r="G206" s="204"/>
      <c r="H206" s="204"/>
      <c r="I206" s="207"/>
      <c r="J206" s="218">
        <f>BK206</f>
        <v>0</v>
      </c>
      <c r="K206" s="204"/>
      <c r="L206" s="209"/>
      <c r="M206" s="210"/>
      <c r="N206" s="211"/>
      <c r="O206" s="211"/>
      <c r="P206" s="212">
        <f>SUM(P207:P221)</f>
        <v>0</v>
      </c>
      <c r="Q206" s="211"/>
      <c r="R206" s="212">
        <f>SUM(R207:R221)</f>
        <v>0.0154012</v>
      </c>
      <c r="S206" s="211"/>
      <c r="T206" s="213">
        <f>SUM(T207:T221)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4" t="s">
        <v>84</v>
      </c>
      <c r="AT206" s="215" t="s">
        <v>73</v>
      </c>
      <c r="AU206" s="215" t="s">
        <v>82</v>
      </c>
      <c r="AY206" s="214" t="s">
        <v>130</v>
      </c>
      <c r="BK206" s="216">
        <f>SUM(BK207:BK221)</f>
        <v>0</v>
      </c>
    </row>
    <row r="207" s="2" customFormat="1" ht="16.5" customHeight="1">
      <c r="A207" s="38"/>
      <c r="B207" s="39"/>
      <c r="C207" s="219" t="s">
        <v>497</v>
      </c>
      <c r="D207" s="219" t="s">
        <v>133</v>
      </c>
      <c r="E207" s="220" t="s">
        <v>498</v>
      </c>
      <c r="F207" s="221" t="s">
        <v>499</v>
      </c>
      <c r="G207" s="222" t="s">
        <v>163</v>
      </c>
      <c r="H207" s="223">
        <v>1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39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137</v>
      </c>
      <c r="AT207" s="231" t="s">
        <v>133</v>
      </c>
      <c r="AU207" s="231" t="s">
        <v>84</v>
      </c>
      <c r="AY207" s="17" t="s">
        <v>130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82</v>
      </c>
      <c r="BK207" s="232">
        <f>ROUND(I207*H207,2)</f>
        <v>0</v>
      </c>
      <c r="BL207" s="17" t="s">
        <v>137</v>
      </c>
      <c r="BM207" s="231" t="s">
        <v>500</v>
      </c>
    </row>
    <row r="208" s="2" customFormat="1" ht="33" customHeight="1">
      <c r="A208" s="38"/>
      <c r="B208" s="39"/>
      <c r="C208" s="245" t="s">
        <v>501</v>
      </c>
      <c r="D208" s="245" t="s">
        <v>193</v>
      </c>
      <c r="E208" s="246" t="s">
        <v>502</v>
      </c>
      <c r="F208" s="247" t="s">
        <v>503</v>
      </c>
      <c r="G208" s="248" t="s">
        <v>1</v>
      </c>
      <c r="H208" s="249">
        <v>1</v>
      </c>
      <c r="I208" s="250"/>
      <c r="J208" s="251">
        <f>ROUND(I208*H208,2)</f>
        <v>0</v>
      </c>
      <c r="K208" s="252"/>
      <c r="L208" s="253"/>
      <c r="M208" s="254" t="s">
        <v>1</v>
      </c>
      <c r="N208" s="255" t="s">
        <v>39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196</v>
      </c>
      <c r="AT208" s="231" t="s">
        <v>193</v>
      </c>
      <c r="AU208" s="231" t="s">
        <v>84</v>
      </c>
      <c r="AY208" s="17" t="s">
        <v>130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82</v>
      </c>
      <c r="BK208" s="232">
        <f>ROUND(I208*H208,2)</f>
        <v>0</v>
      </c>
      <c r="BL208" s="17" t="s">
        <v>137</v>
      </c>
      <c r="BM208" s="231" t="s">
        <v>504</v>
      </c>
    </row>
    <row r="209" s="2" customFormat="1" ht="24.15" customHeight="1">
      <c r="A209" s="38"/>
      <c r="B209" s="39"/>
      <c r="C209" s="245" t="s">
        <v>505</v>
      </c>
      <c r="D209" s="245" t="s">
        <v>193</v>
      </c>
      <c r="E209" s="246" t="s">
        <v>506</v>
      </c>
      <c r="F209" s="247" t="s">
        <v>507</v>
      </c>
      <c r="G209" s="248" t="s">
        <v>158</v>
      </c>
      <c r="H209" s="249">
        <v>1</v>
      </c>
      <c r="I209" s="250"/>
      <c r="J209" s="251">
        <f>ROUND(I209*H209,2)</f>
        <v>0</v>
      </c>
      <c r="K209" s="252"/>
      <c r="L209" s="253"/>
      <c r="M209" s="254" t="s">
        <v>1</v>
      </c>
      <c r="N209" s="255" t="s">
        <v>39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196</v>
      </c>
      <c r="AT209" s="231" t="s">
        <v>193</v>
      </c>
      <c r="AU209" s="231" t="s">
        <v>84</v>
      </c>
      <c r="AY209" s="17" t="s">
        <v>130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82</v>
      </c>
      <c r="BK209" s="232">
        <f>ROUND(I209*H209,2)</f>
        <v>0</v>
      </c>
      <c r="BL209" s="17" t="s">
        <v>137</v>
      </c>
      <c r="BM209" s="231" t="s">
        <v>508</v>
      </c>
    </row>
    <row r="210" s="2" customFormat="1" ht="16.5" customHeight="1">
      <c r="A210" s="38"/>
      <c r="B210" s="39"/>
      <c r="C210" s="219" t="s">
        <v>509</v>
      </c>
      <c r="D210" s="219" t="s">
        <v>133</v>
      </c>
      <c r="E210" s="220" t="s">
        <v>510</v>
      </c>
      <c r="F210" s="221" t="s">
        <v>511</v>
      </c>
      <c r="G210" s="222" t="s">
        <v>163</v>
      </c>
      <c r="H210" s="223">
        <v>3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39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137</v>
      </c>
      <c r="AT210" s="231" t="s">
        <v>133</v>
      </c>
      <c r="AU210" s="231" t="s">
        <v>84</v>
      </c>
      <c r="AY210" s="17" t="s">
        <v>130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82</v>
      </c>
      <c r="BK210" s="232">
        <f>ROUND(I210*H210,2)</f>
        <v>0</v>
      </c>
      <c r="BL210" s="17" t="s">
        <v>137</v>
      </c>
      <c r="BM210" s="231" t="s">
        <v>512</v>
      </c>
    </row>
    <row r="211" s="2" customFormat="1" ht="33" customHeight="1">
      <c r="A211" s="38"/>
      <c r="B211" s="39"/>
      <c r="C211" s="245" t="s">
        <v>513</v>
      </c>
      <c r="D211" s="245" t="s">
        <v>193</v>
      </c>
      <c r="E211" s="246" t="s">
        <v>514</v>
      </c>
      <c r="F211" s="247" t="s">
        <v>515</v>
      </c>
      <c r="G211" s="248" t="s">
        <v>158</v>
      </c>
      <c r="H211" s="249">
        <v>3</v>
      </c>
      <c r="I211" s="250"/>
      <c r="J211" s="251">
        <f>ROUND(I211*H211,2)</f>
        <v>0</v>
      </c>
      <c r="K211" s="252"/>
      <c r="L211" s="253"/>
      <c r="M211" s="254" t="s">
        <v>1</v>
      </c>
      <c r="N211" s="255" t="s">
        <v>39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196</v>
      </c>
      <c r="AT211" s="231" t="s">
        <v>193</v>
      </c>
      <c r="AU211" s="231" t="s">
        <v>84</v>
      </c>
      <c r="AY211" s="17" t="s">
        <v>130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82</v>
      </c>
      <c r="BK211" s="232">
        <f>ROUND(I211*H211,2)</f>
        <v>0</v>
      </c>
      <c r="BL211" s="17" t="s">
        <v>137</v>
      </c>
      <c r="BM211" s="231" t="s">
        <v>516</v>
      </c>
    </row>
    <row r="212" s="2" customFormat="1" ht="24.15" customHeight="1">
      <c r="A212" s="38"/>
      <c r="B212" s="39"/>
      <c r="C212" s="219" t="s">
        <v>517</v>
      </c>
      <c r="D212" s="219" t="s">
        <v>133</v>
      </c>
      <c r="E212" s="220" t="s">
        <v>518</v>
      </c>
      <c r="F212" s="221" t="s">
        <v>519</v>
      </c>
      <c r="G212" s="222" t="s">
        <v>163</v>
      </c>
      <c r="H212" s="223">
        <v>2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39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137</v>
      </c>
      <c r="AT212" s="231" t="s">
        <v>133</v>
      </c>
      <c r="AU212" s="231" t="s">
        <v>84</v>
      </c>
      <c r="AY212" s="17" t="s">
        <v>130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82</v>
      </c>
      <c r="BK212" s="232">
        <f>ROUND(I212*H212,2)</f>
        <v>0</v>
      </c>
      <c r="BL212" s="17" t="s">
        <v>137</v>
      </c>
      <c r="BM212" s="231" t="s">
        <v>520</v>
      </c>
    </row>
    <row r="213" s="2" customFormat="1" ht="37.8" customHeight="1">
      <c r="A213" s="38"/>
      <c r="B213" s="39"/>
      <c r="C213" s="245" t="s">
        <v>521</v>
      </c>
      <c r="D213" s="245" t="s">
        <v>193</v>
      </c>
      <c r="E213" s="246" t="s">
        <v>522</v>
      </c>
      <c r="F213" s="247" t="s">
        <v>523</v>
      </c>
      <c r="G213" s="248" t="s">
        <v>163</v>
      </c>
      <c r="H213" s="249">
        <v>1</v>
      </c>
      <c r="I213" s="250"/>
      <c r="J213" s="251">
        <f>ROUND(I213*H213,2)</f>
        <v>0</v>
      </c>
      <c r="K213" s="252"/>
      <c r="L213" s="253"/>
      <c r="M213" s="254" t="s">
        <v>1</v>
      </c>
      <c r="N213" s="255" t="s">
        <v>39</v>
      </c>
      <c r="O213" s="91"/>
      <c r="P213" s="229">
        <f>O213*H213</f>
        <v>0</v>
      </c>
      <c r="Q213" s="229">
        <v>0.0088999999999999999</v>
      </c>
      <c r="R213" s="229">
        <f>Q213*H213</f>
        <v>0.0088999999999999999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196</v>
      </c>
      <c r="AT213" s="231" t="s">
        <v>193</v>
      </c>
      <c r="AU213" s="231" t="s">
        <v>84</v>
      </c>
      <c r="AY213" s="17" t="s">
        <v>130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82</v>
      </c>
      <c r="BK213" s="232">
        <f>ROUND(I213*H213,2)</f>
        <v>0</v>
      </c>
      <c r="BL213" s="17" t="s">
        <v>137</v>
      </c>
      <c r="BM213" s="231" t="s">
        <v>524</v>
      </c>
    </row>
    <row r="214" s="2" customFormat="1" ht="37.8" customHeight="1">
      <c r="A214" s="38"/>
      <c r="B214" s="39"/>
      <c r="C214" s="245" t="s">
        <v>525</v>
      </c>
      <c r="D214" s="245" t="s">
        <v>193</v>
      </c>
      <c r="E214" s="246" t="s">
        <v>526</v>
      </c>
      <c r="F214" s="247" t="s">
        <v>527</v>
      </c>
      <c r="G214" s="248" t="s">
        <v>163</v>
      </c>
      <c r="H214" s="249">
        <v>1</v>
      </c>
      <c r="I214" s="250"/>
      <c r="J214" s="251">
        <f>ROUND(I214*H214,2)</f>
        <v>0</v>
      </c>
      <c r="K214" s="252"/>
      <c r="L214" s="253"/>
      <c r="M214" s="254" t="s">
        <v>1</v>
      </c>
      <c r="N214" s="255" t="s">
        <v>39</v>
      </c>
      <c r="O214" s="91"/>
      <c r="P214" s="229">
        <f>O214*H214</f>
        <v>0</v>
      </c>
      <c r="Q214" s="229">
        <v>0.0041000000000000003</v>
      </c>
      <c r="R214" s="229">
        <f>Q214*H214</f>
        <v>0.0041000000000000003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196</v>
      </c>
      <c r="AT214" s="231" t="s">
        <v>193</v>
      </c>
      <c r="AU214" s="231" t="s">
        <v>84</v>
      </c>
      <c r="AY214" s="17" t="s">
        <v>130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82</v>
      </c>
      <c r="BK214" s="232">
        <f>ROUND(I214*H214,2)</f>
        <v>0</v>
      </c>
      <c r="BL214" s="17" t="s">
        <v>137</v>
      </c>
      <c r="BM214" s="231" t="s">
        <v>528</v>
      </c>
    </row>
    <row r="215" s="2" customFormat="1" ht="16.5" customHeight="1">
      <c r="A215" s="38"/>
      <c r="B215" s="39"/>
      <c r="C215" s="219" t="s">
        <v>529</v>
      </c>
      <c r="D215" s="219" t="s">
        <v>133</v>
      </c>
      <c r="E215" s="220" t="s">
        <v>530</v>
      </c>
      <c r="F215" s="221" t="s">
        <v>531</v>
      </c>
      <c r="G215" s="222" t="s">
        <v>136</v>
      </c>
      <c r="H215" s="223">
        <v>0.46000000000000002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39</v>
      </c>
      <c r="O215" s="91"/>
      <c r="P215" s="229">
        <f>O215*H215</f>
        <v>0</v>
      </c>
      <c r="Q215" s="229">
        <v>0.0052199999999999998</v>
      </c>
      <c r="R215" s="229">
        <f>Q215*H215</f>
        <v>0.0024012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137</v>
      </c>
      <c r="AT215" s="231" t="s">
        <v>133</v>
      </c>
      <c r="AU215" s="231" t="s">
        <v>84</v>
      </c>
      <c r="AY215" s="17" t="s">
        <v>130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82</v>
      </c>
      <c r="BK215" s="232">
        <f>ROUND(I215*H215,2)</f>
        <v>0</v>
      </c>
      <c r="BL215" s="17" t="s">
        <v>137</v>
      </c>
      <c r="BM215" s="231" t="s">
        <v>532</v>
      </c>
    </row>
    <row r="216" s="2" customFormat="1" ht="24.15" customHeight="1">
      <c r="A216" s="38"/>
      <c r="B216" s="39"/>
      <c r="C216" s="245" t="s">
        <v>533</v>
      </c>
      <c r="D216" s="245" t="s">
        <v>193</v>
      </c>
      <c r="E216" s="246" t="s">
        <v>534</v>
      </c>
      <c r="F216" s="247" t="s">
        <v>535</v>
      </c>
      <c r="G216" s="248" t="s">
        <v>158</v>
      </c>
      <c r="H216" s="249">
        <v>1</v>
      </c>
      <c r="I216" s="250"/>
      <c r="J216" s="251">
        <f>ROUND(I216*H216,2)</f>
        <v>0</v>
      </c>
      <c r="K216" s="252"/>
      <c r="L216" s="253"/>
      <c r="M216" s="254" t="s">
        <v>1</v>
      </c>
      <c r="N216" s="255" t="s">
        <v>39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196</v>
      </c>
      <c r="AT216" s="231" t="s">
        <v>193</v>
      </c>
      <c r="AU216" s="231" t="s">
        <v>84</v>
      </c>
      <c r="AY216" s="17" t="s">
        <v>130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82</v>
      </c>
      <c r="BK216" s="232">
        <f>ROUND(I216*H216,2)</f>
        <v>0</v>
      </c>
      <c r="BL216" s="17" t="s">
        <v>137</v>
      </c>
      <c r="BM216" s="231" t="s">
        <v>536</v>
      </c>
    </row>
    <row r="217" s="2" customFormat="1" ht="37.8" customHeight="1">
      <c r="A217" s="38"/>
      <c r="B217" s="39"/>
      <c r="C217" s="219" t="s">
        <v>537</v>
      </c>
      <c r="D217" s="219" t="s">
        <v>133</v>
      </c>
      <c r="E217" s="220" t="s">
        <v>538</v>
      </c>
      <c r="F217" s="221" t="s">
        <v>539</v>
      </c>
      <c r="G217" s="222" t="s">
        <v>158</v>
      </c>
      <c r="H217" s="223">
        <v>1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39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137</v>
      </c>
      <c r="AT217" s="231" t="s">
        <v>133</v>
      </c>
      <c r="AU217" s="231" t="s">
        <v>84</v>
      </c>
      <c r="AY217" s="17" t="s">
        <v>130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82</v>
      </c>
      <c r="BK217" s="232">
        <f>ROUND(I217*H217,2)</f>
        <v>0</v>
      </c>
      <c r="BL217" s="17" t="s">
        <v>137</v>
      </c>
      <c r="BM217" s="231" t="s">
        <v>540</v>
      </c>
    </row>
    <row r="218" s="2" customFormat="1" ht="24.15" customHeight="1">
      <c r="A218" s="38"/>
      <c r="B218" s="39"/>
      <c r="C218" s="245" t="s">
        <v>541</v>
      </c>
      <c r="D218" s="245" t="s">
        <v>193</v>
      </c>
      <c r="E218" s="246" t="s">
        <v>542</v>
      </c>
      <c r="F218" s="247" t="s">
        <v>543</v>
      </c>
      <c r="G218" s="248" t="s">
        <v>158</v>
      </c>
      <c r="H218" s="249">
        <v>1</v>
      </c>
      <c r="I218" s="250"/>
      <c r="J218" s="251">
        <f>ROUND(I218*H218,2)</f>
        <v>0</v>
      </c>
      <c r="K218" s="252"/>
      <c r="L218" s="253"/>
      <c r="M218" s="254" t="s">
        <v>1</v>
      </c>
      <c r="N218" s="255" t="s">
        <v>39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196</v>
      </c>
      <c r="AT218" s="231" t="s">
        <v>193</v>
      </c>
      <c r="AU218" s="231" t="s">
        <v>84</v>
      </c>
      <c r="AY218" s="17" t="s">
        <v>130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82</v>
      </c>
      <c r="BK218" s="232">
        <f>ROUND(I218*H218,2)</f>
        <v>0</v>
      </c>
      <c r="BL218" s="17" t="s">
        <v>137</v>
      </c>
      <c r="BM218" s="231" t="s">
        <v>544</v>
      </c>
    </row>
    <row r="219" s="2" customFormat="1" ht="16.5" customHeight="1">
      <c r="A219" s="38"/>
      <c r="B219" s="39"/>
      <c r="C219" s="219" t="s">
        <v>545</v>
      </c>
      <c r="D219" s="219" t="s">
        <v>133</v>
      </c>
      <c r="E219" s="220" t="s">
        <v>546</v>
      </c>
      <c r="F219" s="221" t="s">
        <v>547</v>
      </c>
      <c r="G219" s="222" t="s">
        <v>163</v>
      </c>
      <c r="H219" s="223">
        <v>1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39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137</v>
      </c>
      <c r="AT219" s="231" t="s">
        <v>133</v>
      </c>
      <c r="AU219" s="231" t="s">
        <v>84</v>
      </c>
      <c r="AY219" s="17" t="s">
        <v>130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82</v>
      </c>
      <c r="BK219" s="232">
        <f>ROUND(I219*H219,2)</f>
        <v>0</v>
      </c>
      <c r="BL219" s="17" t="s">
        <v>137</v>
      </c>
      <c r="BM219" s="231" t="s">
        <v>548</v>
      </c>
    </row>
    <row r="220" s="2" customFormat="1" ht="16.5" customHeight="1">
      <c r="A220" s="38"/>
      <c r="B220" s="39"/>
      <c r="C220" s="245" t="s">
        <v>549</v>
      </c>
      <c r="D220" s="245" t="s">
        <v>193</v>
      </c>
      <c r="E220" s="246" t="s">
        <v>550</v>
      </c>
      <c r="F220" s="247" t="s">
        <v>551</v>
      </c>
      <c r="G220" s="248" t="s">
        <v>158</v>
      </c>
      <c r="H220" s="249">
        <v>1</v>
      </c>
      <c r="I220" s="250"/>
      <c r="J220" s="251">
        <f>ROUND(I220*H220,2)</f>
        <v>0</v>
      </c>
      <c r="K220" s="252"/>
      <c r="L220" s="253"/>
      <c r="M220" s="254" t="s">
        <v>1</v>
      </c>
      <c r="N220" s="255" t="s">
        <v>39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196</v>
      </c>
      <c r="AT220" s="231" t="s">
        <v>193</v>
      </c>
      <c r="AU220" s="231" t="s">
        <v>84</v>
      </c>
      <c r="AY220" s="17" t="s">
        <v>130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82</v>
      </c>
      <c r="BK220" s="232">
        <f>ROUND(I220*H220,2)</f>
        <v>0</v>
      </c>
      <c r="BL220" s="17" t="s">
        <v>137</v>
      </c>
      <c r="BM220" s="231" t="s">
        <v>552</v>
      </c>
    </row>
    <row r="221" s="2" customFormat="1" ht="44.25" customHeight="1">
      <c r="A221" s="38"/>
      <c r="B221" s="39"/>
      <c r="C221" s="219" t="s">
        <v>553</v>
      </c>
      <c r="D221" s="219" t="s">
        <v>133</v>
      </c>
      <c r="E221" s="220" t="s">
        <v>554</v>
      </c>
      <c r="F221" s="221" t="s">
        <v>555</v>
      </c>
      <c r="G221" s="222" t="s">
        <v>220</v>
      </c>
      <c r="H221" s="256"/>
      <c r="I221" s="224"/>
      <c r="J221" s="225">
        <f>ROUND(I221*H221,2)</f>
        <v>0</v>
      </c>
      <c r="K221" s="226"/>
      <c r="L221" s="44"/>
      <c r="M221" s="227" t="s">
        <v>1</v>
      </c>
      <c r="N221" s="228" t="s">
        <v>39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137</v>
      </c>
      <c r="AT221" s="231" t="s">
        <v>133</v>
      </c>
      <c r="AU221" s="231" t="s">
        <v>84</v>
      </c>
      <c r="AY221" s="17" t="s">
        <v>130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82</v>
      </c>
      <c r="BK221" s="232">
        <f>ROUND(I221*H221,2)</f>
        <v>0</v>
      </c>
      <c r="BL221" s="17" t="s">
        <v>137</v>
      </c>
      <c r="BM221" s="231" t="s">
        <v>556</v>
      </c>
    </row>
    <row r="222" s="12" customFormat="1" ht="25.92" customHeight="1">
      <c r="A222" s="12"/>
      <c r="B222" s="203"/>
      <c r="C222" s="204"/>
      <c r="D222" s="205" t="s">
        <v>73</v>
      </c>
      <c r="E222" s="206" t="s">
        <v>193</v>
      </c>
      <c r="F222" s="206" t="s">
        <v>193</v>
      </c>
      <c r="G222" s="204"/>
      <c r="H222" s="204"/>
      <c r="I222" s="207"/>
      <c r="J222" s="208">
        <f>BK222</f>
        <v>0</v>
      </c>
      <c r="K222" s="204"/>
      <c r="L222" s="209"/>
      <c r="M222" s="210"/>
      <c r="N222" s="211"/>
      <c r="O222" s="211"/>
      <c r="P222" s="212">
        <f>P223</f>
        <v>0</v>
      </c>
      <c r="Q222" s="211"/>
      <c r="R222" s="212">
        <f>R223</f>
        <v>0</v>
      </c>
      <c r="S222" s="211"/>
      <c r="T222" s="213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4" t="s">
        <v>142</v>
      </c>
      <c r="AT222" s="215" t="s">
        <v>73</v>
      </c>
      <c r="AU222" s="215" t="s">
        <v>74</v>
      </c>
      <c r="AY222" s="214" t="s">
        <v>130</v>
      </c>
      <c r="BK222" s="216">
        <f>BK223</f>
        <v>0</v>
      </c>
    </row>
    <row r="223" s="12" customFormat="1" ht="22.8" customHeight="1">
      <c r="A223" s="12"/>
      <c r="B223" s="203"/>
      <c r="C223" s="204"/>
      <c r="D223" s="205" t="s">
        <v>73</v>
      </c>
      <c r="E223" s="217" t="s">
        <v>557</v>
      </c>
      <c r="F223" s="217" t="s">
        <v>558</v>
      </c>
      <c r="G223" s="204"/>
      <c r="H223" s="204"/>
      <c r="I223" s="207"/>
      <c r="J223" s="218">
        <f>BK223</f>
        <v>0</v>
      </c>
      <c r="K223" s="204"/>
      <c r="L223" s="209"/>
      <c r="M223" s="210"/>
      <c r="N223" s="211"/>
      <c r="O223" s="211"/>
      <c r="P223" s="212">
        <f>SUM(P224:P237)</f>
        <v>0</v>
      </c>
      <c r="Q223" s="211"/>
      <c r="R223" s="212">
        <f>SUM(R224:R237)</f>
        <v>0</v>
      </c>
      <c r="S223" s="211"/>
      <c r="T223" s="213">
        <f>SUM(T224:T237)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4" t="s">
        <v>142</v>
      </c>
      <c r="AT223" s="215" t="s">
        <v>73</v>
      </c>
      <c r="AU223" s="215" t="s">
        <v>82</v>
      </c>
      <c r="AY223" s="214" t="s">
        <v>130</v>
      </c>
      <c r="BK223" s="216">
        <f>SUM(BK224:BK237)</f>
        <v>0</v>
      </c>
    </row>
    <row r="224" s="2" customFormat="1" ht="16.5" customHeight="1">
      <c r="A224" s="38"/>
      <c r="B224" s="39"/>
      <c r="C224" s="219" t="s">
        <v>559</v>
      </c>
      <c r="D224" s="219" t="s">
        <v>133</v>
      </c>
      <c r="E224" s="220" t="s">
        <v>560</v>
      </c>
      <c r="F224" s="221" t="s">
        <v>561</v>
      </c>
      <c r="G224" s="222" t="s">
        <v>186</v>
      </c>
      <c r="H224" s="223">
        <v>1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39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509</v>
      </c>
      <c r="AT224" s="231" t="s">
        <v>133</v>
      </c>
      <c r="AU224" s="231" t="s">
        <v>84</v>
      </c>
      <c r="AY224" s="17" t="s">
        <v>130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82</v>
      </c>
      <c r="BK224" s="232">
        <f>ROUND(I224*H224,2)</f>
        <v>0</v>
      </c>
      <c r="BL224" s="17" t="s">
        <v>509</v>
      </c>
      <c r="BM224" s="231" t="s">
        <v>562</v>
      </c>
    </row>
    <row r="225" s="2" customFormat="1" ht="16.5" customHeight="1">
      <c r="A225" s="38"/>
      <c r="B225" s="39"/>
      <c r="C225" s="245" t="s">
        <v>563</v>
      </c>
      <c r="D225" s="245" t="s">
        <v>193</v>
      </c>
      <c r="E225" s="246" t="s">
        <v>564</v>
      </c>
      <c r="F225" s="247" t="s">
        <v>565</v>
      </c>
      <c r="G225" s="248" t="s">
        <v>158</v>
      </c>
      <c r="H225" s="249">
        <v>2</v>
      </c>
      <c r="I225" s="250"/>
      <c r="J225" s="251">
        <f>ROUND(I225*H225,2)</f>
        <v>0</v>
      </c>
      <c r="K225" s="252"/>
      <c r="L225" s="253"/>
      <c r="M225" s="254" t="s">
        <v>1</v>
      </c>
      <c r="N225" s="255" t="s">
        <v>39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566</v>
      </c>
      <c r="AT225" s="231" t="s">
        <v>193</v>
      </c>
      <c r="AU225" s="231" t="s">
        <v>84</v>
      </c>
      <c r="AY225" s="17" t="s">
        <v>130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82</v>
      </c>
      <c r="BK225" s="232">
        <f>ROUND(I225*H225,2)</f>
        <v>0</v>
      </c>
      <c r="BL225" s="17" t="s">
        <v>509</v>
      </c>
      <c r="BM225" s="231" t="s">
        <v>567</v>
      </c>
    </row>
    <row r="226" s="2" customFormat="1" ht="16.5" customHeight="1">
      <c r="A226" s="38"/>
      <c r="B226" s="39"/>
      <c r="C226" s="245" t="s">
        <v>568</v>
      </c>
      <c r="D226" s="245" t="s">
        <v>193</v>
      </c>
      <c r="E226" s="246" t="s">
        <v>569</v>
      </c>
      <c r="F226" s="247" t="s">
        <v>570</v>
      </c>
      <c r="G226" s="248" t="s">
        <v>158</v>
      </c>
      <c r="H226" s="249">
        <v>2</v>
      </c>
      <c r="I226" s="250"/>
      <c r="J226" s="251">
        <f>ROUND(I226*H226,2)</f>
        <v>0</v>
      </c>
      <c r="K226" s="252"/>
      <c r="L226" s="253"/>
      <c r="M226" s="254" t="s">
        <v>1</v>
      </c>
      <c r="N226" s="255" t="s">
        <v>39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566</v>
      </c>
      <c r="AT226" s="231" t="s">
        <v>193</v>
      </c>
      <c r="AU226" s="231" t="s">
        <v>84</v>
      </c>
      <c r="AY226" s="17" t="s">
        <v>130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82</v>
      </c>
      <c r="BK226" s="232">
        <f>ROUND(I226*H226,2)</f>
        <v>0</v>
      </c>
      <c r="BL226" s="17" t="s">
        <v>509</v>
      </c>
      <c r="BM226" s="231" t="s">
        <v>571</v>
      </c>
    </row>
    <row r="227" s="2" customFormat="1" ht="16.5" customHeight="1">
      <c r="A227" s="38"/>
      <c r="B227" s="39"/>
      <c r="C227" s="245" t="s">
        <v>572</v>
      </c>
      <c r="D227" s="245" t="s">
        <v>193</v>
      </c>
      <c r="E227" s="246" t="s">
        <v>573</v>
      </c>
      <c r="F227" s="247" t="s">
        <v>574</v>
      </c>
      <c r="G227" s="248" t="s">
        <v>158</v>
      </c>
      <c r="H227" s="249">
        <v>8</v>
      </c>
      <c r="I227" s="250"/>
      <c r="J227" s="251">
        <f>ROUND(I227*H227,2)</f>
        <v>0</v>
      </c>
      <c r="K227" s="252"/>
      <c r="L227" s="253"/>
      <c r="M227" s="254" t="s">
        <v>1</v>
      </c>
      <c r="N227" s="255" t="s">
        <v>39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566</v>
      </c>
      <c r="AT227" s="231" t="s">
        <v>193</v>
      </c>
      <c r="AU227" s="231" t="s">
        <v>84</v>
      </c>
      <c r="AY227" s="17" t="s">
        <v>130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82</v>
      </c>
      <c r="BK227" s="232">
        <f>ROUND(I227*H227,2)</f>
        <v>0</v>
      </c>
      <c r="BL227" s="17" t="s">
        <v>509</v>
      </c>
      <c r="BM227" s="231" t="s">
        <v>575</v>
      </c>
    </row>
    <row r="228" s="2" customFormat="1" ht="16.5" customHeight="1">
      <c r="A228" s="38"/>
      <c r="B228" s="39"/>
      <c r="C228" s="245" t="s">
        <v>576</v>
      </c>
      <c r="D228" s="245" t="s">
        <v>193</v>
      </c>
      <c r="E228" s="246" t="s">
        <v>577</v>
      </c>
      <c r="F228" s="247" t="s">
        <v>578</v>
      </c>
      <c r="G228" s="248" t="s">
        <v>158</v>
      </c>
      <c r="H228" s="249">
        <v>3</v>
      </c>
      <c r="I228" s="250"/>
      <c r="J228" s="251">
        <f>ROUND(I228*H228,2)</f>
        <v>0</v>
      </c>
      <c r="K228" s="252"/>
      <c r="L228" s="253"/>
      <c r="M228" s="254" t="s">
        <v>1</v>
      </c>
      <c r="N228" s="255" t="s">
        <v>39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566</v>
      </c>
      <c r="AT228" s="231" t="s">
        <v>193</v>
      </c>
      <c r="AU228" s="231" t="s">
        <v>84</v>
      </c>
      <c r="AY228" s="17" t="s">
        <v>130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82</v>
      </c>
      <c r="BK228" s="232">
        <f>ROUND(I228*H228,2)</f>
        <v>0</v>
      </c>
      <c r="BL228" s="17" t="s">
        <v>509</v>
      </c>
      <c r="BM228" s="231" t="s">
        <v>579</v>
      </c>
    </row>
    <row r="229" s="2" customFormat="1" ht="16.5" customHeight="1">
      <c r="A229" s="38"/>
      <c r="B229" s="39"/>
      <c r="C229" s="245" t="s">
        <v>580</v>
      </c>
      <c r="D229" s="245" t="s">
        <v>193</v>
      </c>
      <c r="E229" s="246" t="s">
        <v>581</v>
      </c>
      <c r="F229" s="247" t="s">
        <v>582</v>
      </c>
      <c r="G229" s="248" t="s">
        <v>158</v>
      </c>
      <c r="H229" s="249">
        <v>2</v>
      </c>
      <c r="I229" s="250"/>
      <c r="J229" s="251">
        <f>ROUND(I229*H229,2)</f>
        <v>0</v>
      </c>
      <c r="K229" s="252"/>
      <c r="L229" s="253"/>
      <c r="M229" s="254" t="s">
        <v>1</v>
      </c>
      <c r="N229" s="255" t="s">
        <v>39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566</v>
      </c>
      <c r="AT229" s="231" t="s">
        <v>193</v>
      </c>
      <c r="AU229" s="231" t="s">
        <v>84</v>
      </c>
      <c r="AY229" s="17" t="s">
        <v>130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82</v>
      </c>
      <c r="BK229" s="232">
        <f>ROUND(I229*H229,2)</f>
        <v>0</v>
      </c>
      <c r="BL229" s="17" t="s">
        <v>509</v>
      </c>
      <c r="BM229" s="231" t="s">
        <v>583</v>
      </c>
    </row>
    <row r="230" s="2" customFormat="1" ht="16.5" customHeight="1">
      <c r="A230" s="38"/>
      <c r="B230" s="39"/>
      <c r="C230" s="245" t="s">
        <v>584</v>
      </c>
      <c r="D230" s="245" t="s">
        <v>193</v>
      </c>
      <c r="E230" s="246" t="s">
        <v>585</v>
      </c>
      <c r="F230" s="247" t="s">
        <v>586</v>
      </c>
      <c r="G230" s="248" t="s">
        <v>158</v>
      </c>
      <c r="H230" s="249">
        <v>2</v>
      </c>
      <c r="I230" s="250"/>
      <c r="J230" s="251">
        <f>ROUND(I230*H230,2)</f>
        <v>0</v>
      </c>
      <c r="K230" s="252"/>
      <c r="L230" s="253"/>
      <c r="M230" s="254" t="s">
        <v>1</v>
      </c>
      <c r="N230" s="255" t="s">
        <v>39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566</v>
      </c>
      <c r="AT230" s="231" t="s">
        <v>193</v>
      </c>
      <c r="AU230" s="231" t="s">
        <v>84</v>
      </c>
      <c r="AY230" s="17" t="s">
        <v>130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82</v>
      </c>
      <c r="BK230" s="232">
        <f>ROUND(I230*H230,2)</f>
        <v>0</v>
      </c>
      <c r="BL230" s="17" t="s">
        <v>509</v>
      </c>
      <c r="BM230" s="231" t="s">
        <v>587</v>
      </c>
    </row>
    <row r="231" s="2" customFormat="1" ht="16.5" customHeight="1">
      <c r="A231" s="38"/>
      <c r="B231" s="39"/>
      <c r="C231" s="245" t="s">
        <v>588</v>
      </c>
      <c r="D231" s="245" t="s">
        <v>193</v>
      </c>
      <c r="E231" s="246" t="s">
        <v>589</v>
      </c>
      <c r="F231" s="247" t="s">
        <v>590</v>
      </c>
      <c r="G231" s="248" t="s">
        <v>158</v>
      </c>
      <c r="H231" s="249">
        <v>1</v>
      </c>
      <c r="I231" s="250"/>
      <c r="J231" s="251">
        <f>ROUND(I231*H231,2)</f>
        <v>0</v>
      </c>
      <c r="K231" s="252"/>
      <c r="L231" s="253"/>
      <c r="M231" s="254" t="s">
        <v>1</v>
      </c>
      <c r="N231" s="255" t="s">
        <v>39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566</v>
      </c>
      <c r="AT231" s="231" t="s">
        <v>193</v>
      </c>
      <c r="AU231" s="231" t="s">
        <v>84</v>
      </c>
      <c r="AY231" s="17" t="s">
        <v>130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82</v>
      </c>
      <c r="BK231" s="232">
        <f>ROUND(I231*H231,2)</f>
        <v>0</v>
      </c>
      <c r="BL231" s="17" t="s">
        <v>509</v>
      </c>
      <c r="BM231" s="231" t="s">
        <v>591</v>
      </c>
    </row>
    <row r="232" s="2" customFormat="1" ht="16.5" customHeight="1">
      <c r="A232" s="38"/>
      <c r="B232" s="39"/>
      <c r="C232" s="245" t="s">
        <v>592</v>
      </c>
      <c r="D232" s="245" t="s">
        <v>193</v>
      </c>
      <c r="E232" s="246" t="s">
        <v>593</v>
      </c>
      <c r="F232" s="247" t="s">
        <v>594</v>
      </c>
      <c r="G232" s="248" t="s">
        <v>158</v>
      </c>
      <c r="H232" s="249">
        <v>1</v>
      </c>
      <c r="I232" s="250"/>
      <c r="J232" s="251">
        <f>ROUND(I232*H232,2)</f>
        <v>0</v>
      </c>
      <c r="K232" s="252"/>
      <c r="L232" s="253"/>
      <c r="M232" s="254" t="s">
        <v>1</v>
      </c>
      <c r="N232" s="255" t="s">
        <v>39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566</v>
      </c>
      <c r="AT232" s="231" t="s">
        <v>193</v>
      </c>
      <c r="AU232" s="231" t="s">
        <v>84</v>
      </c>
      <c r="AY232" s="17" t="s">
        <v>130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82</v>
      </c>
      <c r="BK232" s="232">
        <f>ROUND(I232*H232,2)</f>
        <v>0</v>
      </c>
      <c r="BL232" s="17" t="s">
        <v>509</v>
      </c>
      <c r="BM232" s="231" t="s">
        <v>595</v>
      </c>
    </row>
    <row r="233" s="2" customFormat="1" ht="16.5" customHeight="1">
      <c r="A233" s="38"/>
      <c r="B233" s="39"/>
      <c r="C233" s="245" t="s">
        <v>596</v>
      </c>
      <c r="D233" s="245" t="s">
        <v>193</v>
      </c>
      <c r="E233" s="246" t="s">
        <v>597</v>
      </c>
      <c r="F233" s="247" t="s">
        <v>598</v>
      </c>
      <c r="G233" s="248" t="s">
        <v>158</v>
      </c>
      <c r="H233" s="249">
        <v>4</v>
      </c>
      <c r="I233" s="250"/>
      <c r="J233" s="251">
        <f>ROUND(I233*H233,2)</f>
        <v>0</v>
      </c>
      <c r="K233" s="252"/>
      <c r="L233" s="253"/>
      <c r="M233" s="254" t="s">
        <v>1</v>
      </c>
      <c r="N233" s="255" t="s">
        <v>39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566</v>
      </c>
      <c r="AT233" s="231" t="s">
        <v>193</v>
      </c>
      <c r="AU233" s="231" t="s">
        <v>84</v>
      </c>
      <c r="AY233" s="17" t="s">
        <v>130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82</v>
      </c>
      <c r="BK233" s="232">
        <f>ROUND(I233*H233,2)</f>
        <v>0</v>
      </c>
      <c r="BL233" s="17" t="s">
        <v>509</v>
      </c>
      <c r="BM233" s="231" t="s">
        <v>599</v>
      </c>
    </row>
    <row r="234" s="2" customFormat="1" ht="16.5" customHeight="1">
      <c r="A234" s="38"/>
      <c r="B234" s="39"/>
      <c r="C234" s="245" t="s">
        <v>600</v>
      </c>
      <c r="D234" s="245" t="s">
        <v>193</v>
      </c>
      <c r="E234" s="246" t="s">
        <v>601</v>
      </c>
      <c r="F234" s="247" t="s">
        <v>602</v>
      </c>
      <c r="G234" s="248" t="s">
        <v>158</v>
      </c>
      <c r="H234" s="249">
        <v>3</v>
      </c>
      <c r="I234" s="250"/>
      <c r="J234" s="251">
        <f>ROUND(I234*H234,2)</f>
        <v>0</v>
      </c>
      <c r="K234" s="252"/>
      <c r="L234" s="253"/>
      <c r="M234" s="254" t="s">
        <v>1</v>
      </c>
      <c r="N234" s="255" t="s">
        <v>39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566</v>
      </c>
      <c r="AT234" s="231" t="s">
        <v>193</v>
      </c>
      <c r="AU234" s="231" t="s">
        <v>84</v>
      </c>
      <c r="AY234" s="17" t="s">
        <v>130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82</v>
      </c>
      <c r="BK234" s="232">
        <f>ROUND(I234*H234,2)</f>
        <v>0</v>
      </c>
      <c r="BL234" s="17" t="s">
        <v>509</v>
      </c>
      <c r="BM234" s="231" t="s">
        <v>603</v>
      </c>
    </row>
    <row r="235" s="2" customFormat="1" ht="16.5" customHeight="1">
      <c r="A235" s="38"/>
      <c r="B235" s="39"/>
      <c r="C235" s="245" t="s">
        <v>604</v>
      </c>
      <c r="D235" s="245" t="s">
        <v>193</v>
      </c>
      <c r="E235" s="246" t="s">
        <v>605</v>
      </c>
      <c r="F235" s="247" t="s">
        <v>606</v>
      </c>
      <c r="G235" s="248" t="s">
        <v>186</v>
      </c>
      <c r="H235" s="249">
        <v>2</v>
      </c>
      <c r="I235" s="250"/>
      <c r="J235" s="251">
        <f>ROUND(I235*H235,2)</f>
        <v>0</v>
      </c>
      <c r="K235" s="252"/>
      <c r="L235" s="253"/>
      <c r="M235" s="254" t="s">
        <v>1</v>
      </c>
      <c r="N235" s="255" t="s">
        <v>39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566</v>
      </c>
      <c r="AT235" s="231" t="s">
        <v>193</v>
      </c>
      <c r="AU235" s="231" t="s">
        <v>84</v>
      </c>
      <c r="AY235" s="17" t="s">
        <v>130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82</v>
      </c>
      <c r="BK235" s="232">
        <f>ROUND(I235*H235,2)</f>
        <v>0</v>
      </c>
      <c r="BL235" s="17" t="s">
        <v>509</v>
      </c>
      <c r="BM235" s="231" t="s">
        <v>607</v>
      </c>
    </row>
    <row r="236" s="2" customFormat="1" ht="16.5" customHeight="1">
      <c r="A236" s="38"/>
      <c r="B236" s="39"/>
      <c r="C236" s="219" t="s">
        <v>608</v>
      </c>
      <c r="D236" s="219" t="s">
        <v>133</v>
      </c>
      <c r="E236" s="220" t="s">
        <v>609</v>
      </c>
      <c r="F236" s="221" t="s">
        <v>610</v>
      </c>
      <c r="G236" s="222" t="s">
        <v>186</v>
      </c>
      <c r="H236" s="223">
        <v>1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39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509</v>
      </c>
      <c r="AT236" s="231" t="s">
        <v>133</v>
      </c>
      <c r="AU236" s="231" t="s">
        <v>84</v>
      </c>
      <c r="AY236" s="17" t="s">
        <v>130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82</v>
      </c>
      <c r="BK236" s="232">
        <f>ROUND(I236*H236,2)</f>
        <v>0</v>
      </c>
      <c r="BL236" s="17" t="s">
        <v>509</v>
      </c>
      <c r="BM236" s="231" t="s">
        <v>611</v>
      </c>
    </row>
    <row r="237" s="2" customFormat="1" ht="24.15" customHeight="1">
      <c r="A237" s="38"/>
      <c r="B237" s="39"/>
      <c r="C237" s="219" t="s">
        <v>612</v>
      </c>
      <c r="D237" s="219" t="s">
        <v>133</v>
      </c>
      <c r="E237" s="220" t="s">
        <v>613</v>
      </c>
      <c r="F237" s="221" t="s">
        <v>614</v>
      </c>
      <c r="G237" s="222" t="s">
        <v>186</v>
      </c>
      <c r="H237" s="223">
        <v>3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39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509</v>
      </c>
      <c r="AT237" s="231" t="s">
        <v>133</v>
      </c>
      <c r="AU237" s="231" t="s">
        <v>84</v>
      </c>
      <c r="AY237" s="17" t="s">
        <v>130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82</v>
      </c>
      <c r="BK237" s="232">
        <f>ROUND(I237*H237,2)</f>
        <v>0</v>
      </c>
      <c r="BL237" s="17" t="s">
        <v>509</v>
      </c>
      <c r="BM237" s="231" t="s">
        <v>615</v>
      </c>
    </row>
    <row r="238" s="12" customFormat="1" ht="25.92" customHeight="1">
      <c r="A238" s="12"/>
      <c r="B238" s="203"/>
      <c r="C238" s="204"/>
      <c r="D238" s="205" t="s">
        <v>73</v>
      </c>
      <c r="E238" s="206" t="s">
        <v>239</v>
      </c>
      <c r="F238" s="206" t="s">
        <v>240</v>
      </c>
      <c r="G238" s="204"/>
      <c r="H238" s="204"/>
      <c r="I238" s="207"/>
      <c r="J238" s="208">
        <f>BK238</f>
        <v>0</v>
      </c>
      <c r="K238" s="204"/>
      <c r="L238" s="209"/>
      <c r="M238" s="210"/>
      <c r="N238" s="211"/>
      <c r="O238" s="211"/>
      <c r="P238" s="212">
        <f>SUM(P239:P247)</f>
        <v>0</v>
      </c>
      <c r="Q238" s="211"/>
      <c r="R238" s="212">
        <f>SUM(R239:R247)</f>
        <v>0</v>
      </c>
      <c r="S238" s="211"/>
      <c r="T238" s="213">
        <f>SUM(T239:T247)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146</v>
      </c>
      <c r="AT238" s="215" t="s">
        <v>73</v>
      </c>
      <c r="AU238" s="215" t="s">
        <v>74</v>
      </c>
      <c r="AY238" s="214" t="s">
        <v>130</v>
      </c>
      <c r="BK238" s="216">
        <f>SUM(BK239:BK247)</f>
        <v>0</v>
      </c>
    </row>
    <row r="239" s="2" customFormat="1" ht="16.5" customHeight="1">
      <c r="A239" s="38"/>
      <c r="B239" s="39"/>
      <c r="C239" s="219" t="s">
        <v>616</v>
      </c>
      <c r="D239" s="219" t="s">
        <v>133</v>
      </c>
      <c r="E239" s="220" t="s">
        <v>617</v>
      </c>
      <c r="F239" s="221" t="s">
        <v>618</v>
      </c>
      <c r="G239" s="222" t="s">
        <v>186</v>
      </c>
      <c r="H239" s="223">
        <v>3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39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244</v>
      </c>
      <c r="AT239" s="231" t="s">
        <v>133</v>
      </c>
      <c r="AU239" s="231" t="s">
        <v>82</v>
      </c>
      <c r="AY239" s="17" t="s">
        <v>130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82</v>
      </c>
      <c r="BK239" s="232">
        <f>ROUND(I239*H239,2)</f>
        <v>0</v>
      </c>
      <c r="BL239" s="17" t="s">
        <v>244</v>
      </c>
      <c r="BM239" s="231" t="s">
        <v>619</v>
      </c>
    </row>
    <row r="240" s="2" customFormat="1" ht="24.15" customHeight="1">
      <c r="A240" s="38"/>
      <c r="B240" s="39"/>
      <c r="C240" s="219" t="s">
        <v>620</v>
      </c>
      <c r="D240" s="219" t="s">
        <v>133</v>
      </c>
      <c r="E240" s="220" t="s">
        <v>621</v>
      </c>
      <c r="F240" s="221" t="s">
        <v>622</v>
      </c>
      <c r="G240" s="222" t="s">
        <v>158</v>
      </c>
      <c r="H240" s="223">
        <v>1</v>
      </c>
      <c r="I240" s="224"/>
      <c r="J240" s="225">
        <f>ROUND(I240*H240,2)</f>
        <v>0</v>
      </c>
      <c r="K240" s="226"/>
      <c r="L240" s="44"/>
      <c r="M240" s="227" t="s">
        <v>1</v>
      </c>
      <c r="N240" s="228" t="s">
        <v>39</v>
      </c>
      <c r="O240" s="91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244</v>
      </c>
      <c r="AT240" s="231" t="s">
        <v>133</v>
      </c>
      <c r="AU240" s="231" t="s">
        <v>82</v>
      </c>
      <c r="AY240" s="17" t="s">
        <v>130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82</v>
      </c>
      <c r="BK240" s="232">
        <f>ROUND(I240*H240,2)</f>
        <v>0</v>
      </c>
      <c r="BL240" s="17" t="s">
        <v>244</v>
      </c>
      <c r="BM240" s="231" t="s">
        <v>623</v>
      </c>
    </row>
    <row r="241" s="2" customFormat="1" ht="21.75" customHeight="1">
      <c r="A241" s="38"/>
      <c r="B241" s="39"/>
      <c r="C241" s="219" t="s">
        <v>624</v>
      </c>
      <c r="D241" s="219" t="s">
        <v>133</v>
      </c>
      <c r="E241" s="220" t="s">
        <v>625</v>
      </c>
      <c r="F241" s="221" t="s">
        <v>626</v>
      </c>
      <c r="G241" s="222" t="s">
        <v>158</v>
      </c>
      <c r="H241" s="223">
        <v>1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39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244</v>
      </c>
      <c r="AT241" s="231" t="s">
        <v>133</v>
      </c>
      <c r="AU241" s="231" t="s">
        <v>82</v>
      </c>
      <c r="AY241" s="17" t="s">
        <v>130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82</v>
      </c>
      <c r="BK241" s="232">
        <f>ROUND(I241*H241,2)</f>
        <v>0</v>
      </c>
      <c r="BL241" s="17" t="s">
        <v>244</v>
      </c>
      <c r="BM241" s="231" t="s">
        <v>627</v>
      </c>
    </row>
    <row r="242" s="2" customFormat="1" ht="44.25" customHeight="1">
      <c r="A242" s="38"/>
      <c r="B242" s="39"/>
      <c r="C242" s="219" t="s">
        <v>628</v>
      </c>
      <c r="D242" s="219" t="s">
        <v>133</v>
      </c>
      <c r="E242" s="220" t="s">
        <v>629</v>
      </c>
      <c r="F242" s="221" t="s">
        <v>630</v>
      </c>
      <c r="G242" s="222" t="s">
        <v>186</v>
      </c>
      <c r="H242" s="223">
        <v>1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39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244</v>
      </c>
      <c r="AT242" s="231" t="s">
        <v>133</v>
      </c>
      <c r="AU242" s="231" t="s">
        <v>82</v>
      </c>
      <c r="AY242" s="17" t="s">
        <v>130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82</v>
      </c>
      <c r="BK242" s="232">
        <f>ROUND(I242*H242,2)</f>
        <v>0</v>
      </c>
      <c r="BL242" s="17" t="s">
        <v>244</v>
      </c>
      <c r="BM242" s="231" t="s">
        <v>631</v>
      </c>
    </row>
    <row r="243" s="2" customFormat="1" ht="16.5" customHeight="1">
      <c r="A243" s="38"/>
      <c r="B243" s="39"/>
      <c r="C243" s="219" t="s">
        <v>632</v>
      </c>
      <c r="D243" s="219" t="s">
        <v>133</v>
      </c>
      <c r="E243" s="220" t="s">
        <v>633</v>
      </c>
      <c r="F243" s="221" t="s">
        <v>634</v>
      </c>
      <c r="G243" s="222" t="s">
        <v>635</v>
      </c>
      <c r="H243" s="223">
        <v>72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39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244</v>
      </c>
      <c r="AT243" s="231" t="s">
        <v>133</v>
      </c>
      <c r="AU243" s="231" t="s">
        <v>82</v>
      </c>
      <c r="AY243" s="17" t="s">
        <v>130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82</v>
      </c>
      <c r="BK243" s="232">
        <f>ROUND(I243*H243,2)</f>
        <v>0</v>
      </c>
      <c r="BL243" s="17" t="s">
        <v>244</v>
      </c>
      <c r="BM243" s="231" t="s">
        <v>636</v>
      </c>
    </row>
    <row r="244" s="2" customFormat="1" ht="16.5" customHeight="1">
      <c r="A244" s="38"/>
      <c r="B244" s="39"/>
      <c r="C244" s="219" t="s">
        <v>637</v>
      </c>
      <c r="D244" s="219" t="s">
        <v>133</v>
      </c>
      <c r="E244" s="220" t="s">
        <v>638</v>
      </c>
      <c r="F244" s="221" t="s">
        <v>639</v>
      </c>
      <c r="G244" s="222" t="s">
        <v>186</v>
      </c>
      <c r="H244" s="223">
        <v>1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39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244</v>
      </c>
      <c r="AT244" s="231" t="s">
        <v>133</v>
      </c>
      <c r="AU244" s="231" t="s">
        <v>82</v>
      </c>
      <c r="AY244" s="17" t="s">
        <v>130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82</v>
      </c>
      <c r="BK244" s="232">
        <f>ROUND(I244*H244,2)</f>
        <v>0</v>
      </c>
      <c r="BL244" s="17" t="s">
        <v>244</v>
      </c>
      <c r="BM244" s="231" t="s">
        <v>640</v>
      </c>
    </row>
    <row r="245" s="2" customFormat="1" ht="16.5" customHeight="1">
      <c r="A245" s="38"/>
      <c r="B245" s="39"/>
      <c r="C245" s="219" t="s">
        <v>641</v>
      </c>
      <c r="D245" s="219" t="s">
        <v>133</v>
      </c>
      <c r="E245" s="220" t="s">
        <v>642</v>
      </c>
      <c r="F245" s="221" t="s">
        <v>643</v>
      </c>
      <c r="G245" s="222" t="s">
        <v>186</v>
      </c>
      <c r="H245" s="223">
        <v>1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39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137</v>
      </c>
      <c r="AT245" s="231" t="s">
        <v>133</v>
      </c>
      <c r="AU245" s="231" t="s">
        <v>82</v>
      </c>
      <c r="AY245" s="17" t="s">
        <v>130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82</v>
      </c>
      <c r="BK245" s="232">
        <f>ROUND(I245*H245,2)</f>
        <v>0</v>
      </c>
      <c r="BL245" s="17" t="s">
        <v>137</v>
      </c>
      <c r="BM245" s="231" t="s">
        <v>644</v>
      </c>
    </row>
    <row r="246" s="2" customFormat="1" ht="16.5" customHeight="1">
      <c r="A246" s="38"/>
      <c r="B246" s="39"/>
      <c r="C246" s="219" t="s">
        <v>645</v>
      </c>
      <c r="D246" s="219" t="s">
        <v>133</v>
      </c>
      <c r="E246" s="220" t="s">
        <v>646</v>
      </c>
      <c r="F246" s="221" t="s">
        <v>647</v>
      </c>
      <c r="G246" s="222" t="s">
        <v>186</v>
      </c>
      <c r="H246" s="223">
        <v>1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39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137</v>
      </c>
      <c r="AT246" s="231" t="s">
        <v>133</v>
      </c>
      <c r="AU246" s="231" t="s">
        <v>82</v>
      </c>
      <c r="AY246" s="17" t="s">
        <v>130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82</v>
      </c>
      <c r="BK246" s="232">
        <f>ROUND(I246*H246,2)</f>
        <v>0</v>
      </c>
      <c r="BL246" s="17" t="s">
        <v>137</v>
      </c>
      <c r="BM246" s="231" t="s">
        <v>648</v>
      </c>
    </row>
    <row r="247" s="2" customFormat="1" ht="21.75" customHeight="1">
      <c r="A247" s="38"/>
      <c r="B247" s="39"/>
      <c r="C247" s="219" t="s">
        <v>649</v>
      </c>
      <c r="D247" s="219" t="s">
        <v>133</v>
      </c>
      <c r="E247" s="220" t="s">
        <v>650</v>
      </c>
      <c r="F247" s="221" t="s">
        <v>651</v>
      </c>
      <c r="G247" s="222" t="s">
        <v>186</v>
      </c>
      <c r="H247" s="223">
        <v>1</v>
      </c>
      <c r="I247" s="224"/>
      <c r="J247" s="225">
        <f>ROUND(I247*H247,2)</f>
        <v>0</v>
      </c>
      <c r="K247" s="226"/>
      <c r="L247" s="44"/>
      <c r="M247" s="257" t="s">
        <v>1</v>
      </c>
      <c r="N247" s="258" t="s">
        <v>39</v>
      </c>
      <c r="O247" s="259"/>
      <c r="P247" s="260">
        <f>O247*H247</f>
        <v>0</v>
      </c>
      <c r="Q247" s="260">
        <v>0</v>
      </c>
      <c r="R247" s="260">
        <f>Q247*H247</f>
        <v>0</v>
      </c>
      <c r="S247" s="260">
        <v>0</v>
      </c>
      <c r="T247" s="261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137</v>
      </c>
      <c r="AT247" s="231" t="s">
        <v>133</v>
      </c>
      <c r="AU247" s="231" t="s">
        <v>82</v>
      </c>
      <c r="AY247" s="17" t="s">
        <v>130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82</v>
      </c>
      <c r="BK247" s="232">
        <f>ROUND(I247*H247,2)</f>
        <v>0</v>
      </c>
      <c r="BL247" s="17" t="s">
        <v>137</v>
      </c>
      <c r="BM247" s="231" t="s">
        <v>652</v>
      </c>
    </row>
    <row r="248" s="2" customFormat="1" ht="6.96" customHeight="1">
      <c r="A248" s="38"/>
      <c r="B248" s="66"/>
      <c r="C248" s="67"/>
      <c r="D248" s="67"/>
      <c r="E248" s="67"/>
      <c r="F248" s="67"/>
      <c r="G248" s="67"/>
      <c r="H248" s="67"/>
      <c r="I248" s="67"/>
      <c r="J248" s="67"/>
      <c r="K248" s="67"/>
      <c r="L248" s="44"/>
      <c r="M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</row>
  </sheetData>
  <sheetProtection sheet="1" autoFilter="0" formatColumns="0" formatRows="0" objects="1" scenarios="1" spinCount="100000" saltValue="HzK0Mof0W4FnX7u54ILTHqlBaJMQe0IDi8B6r4mugWWaHcSbvYUTWyInKMOUWeN+XSHmn1mX/s+cYpIiPqkOnw==" hashValue="PCt4n8QJsPNjqSQgBedEM/afgPbCfJ+LQ+Vza4R9LgLics5kp4ljbXgEmnJJjnQ02ioLO+cymruXLZnwGQPK/Q==" algorithmName="SHA-512" password="CC35"/>
  <autoFilter ref="C127:K24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kotelna_u1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653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14. 4. 2022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ROUND(J138,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ROUND((SUM(BE138:BE298)),  2)</f>
        <v>0</v>
      </c>
      <c r="G33" s="38"/>
      <c r="H33" s="38"/>
      <c r="I33" s="155">
        <v>0.20999999999999999</v>
      </c>
      <c r="J33" s="154">
        <f>ROUND(((SUM(BE138:BE298))*I33),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ROUND((SUM(BF138:BF298)),  2)</f>
        <v>0</v>
      </c>
      <c r="G34" s="38"/>
      <c r="H34" s="38"/>
      <c r="I34" s="155">
        <v>0.14999999999999999</v>
      </c>
      <c r="J34" s="154">
        <f>ROUND(((SUM(BF138:BF298))*I34),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ROUND((SUM(BG138:BG298)),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ROUND((SUM(BH138:BH298)),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ROUND((SUM(BI138:BI298)),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kotelna_u1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D 1.2 STAVEBNĚ TECHNICKÉ ŘEŠENÍ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14. 4. 2022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J138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654</v>
      </c>
      <c r="E97" s="182"/>
      <c r="F97" s="182"/>
      <c r="G97" s="182"/>
      <c r="H97" s="182"/>
      <c r="I97" s="182"/>
      <c r="J97" s="183">
        <f>J139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655</v>
      </c>
      <c r="E98" s="188"/>
      <c r="F98" s="188"/>
      <c r="G98" s="188"/>
      <c r="H98" s="188"/>
      <c r="I98" s="188"/>
      <c r="J98" s="189">
        <f>J140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656</v>
      </c>
      <c r="E99" s="188"/>
      <c r="F99" s="188"/>
      <c r="G99" s="188"/>
      <c r="H99" s="188"/>
      <c r="I99" s="188"/>
      <c r="J99" s="189">
        <f>J160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657</v>
      </c>
      <c r="E100" s="188"/>
      <c r="F100" s="188"/>
      <c r="G100" s="188"/>
      <c r="H100" s="188"/>
      <c r="I100" s="188"/>
      <c r="J100" s="189">
        <f>J170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658</v>
      </c>
      <c r="E101" s="188"/>
      <c r="F101" s="188"/>
      <c r="G101" s="188"/>
      <c r="H101" s="188"/>
      <c r="I101" s="188"/>
      <c r="J101" s="189">
        <f>J176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659</v>
      </c>
      <c r="E102" s="188"/>
      <c r="F102" s="188"/>
      <c r="G102" s="188"/>
      <c r="H102" s="188"/>
      <c r="I102" s="188"/>
      <c r="J102" s="189">
        <f>J179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5"/>
      <c r="C103" s="186"/>
      <c r="D103" s="187" t="s">
        <v>660</v>
      </c>
      <c r="E103" s="188"/>
      <c r="F103" s="188"/>
      <c r="G103" s="188"/>
      <c r="H103" s="188"/>
      <c r="I103" s="188"/>
      <c r="J103" s="189">
        <f>J183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5"/>
      <c r="C104" s="186"/>
      <c r="D104" s="187" t="s">
        <v>661</v>
      </c>
      <c r="E104" s="188"/>
      <c r="F104" s="188"/>
      <c r="G104" s="188"/>
      <c r="H104" s="188"/>
      <c r="I104" s="188"/>
      <c r="J104" s="189">
        <f>J194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662</v>
      </c>
      <c r="E105" s="188"/>
      <c r="F105" s="188"/>
      <c r="G105" s="188"/>
      <c r="H105" s="188"/>
      <c r="I105" s="188"/>
      <c r="J105" s="189">
        <f>J202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663</v>
      </c>
      <c r="E106" s="188"/>
      <c r="F106" s="188"/>
      <c r="G106" s="188"/>
      <c r="H106" s="188"/>
      <c r="I106" s="188"/>
      <c r="J106" s="189">
        <f>J214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111</v>
      </c>
      <c r="E107" s="182"/>
      <c r="F107" s="182"/>
      <c r="G107" s="182"/>
      <c r="H107" s="182"/>
      <c r="I107" s="182"/>
      <c r="J107" s="183">
        <f>J220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664</v>
      </c>
      <c r="E108" s="188"/>
      <c r="F108" s="188"/>
      <c r="G108" s="188"/>
      <c r="H108" s="188"/>
      <c r="I108" s="188"/>
      <c r="J108" s="189">
        <f>J221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249</v>
      </c>
      <c r="E109" s="188"/>
      <c r="F109" s="188"/>
      <c r="G109" s="188"/>
      <c r="H109" s="188"/>
      <c r="I109" s="188"/>
      <c r="J109" s="189">
        <f>J231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665</v>
      </c>
      <c r="E110" s="188"/>
      <c r="F110" s="188"/>
      <c r="G110" s="188"/>
      <c r="H110" s="188"/>
      <c r="I110" s="188"/>
      <c r="J110" s="189">
        <f>J249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666</v>
      </c>
      <c r="E111" s="188"/>
      <c r="F111" s="188"/>
      <c r="G111" s="188"/>
      <c r="H111" s="188"/>
      <c r="I111" s="188"/>
      <c r="J111" s="189">
        <f>J260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667</v>
      </c>
      <c r="E112" s="188"/>
      <c r="F112" s="188"/>
      <c r="G112" s="188"/>
      <c r="H112" s="188"/>
      <c r="I112" s="188"/>
      <c r="J112" s="189">
        <f>J265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668</v>
      </c>
      <c r="E113" s="188"/>
      <c r="F113" s="188"/>
      <c r="G113" s="188"/>
      <c r="H113" s="188"/>
      <c r="I113" s="188"/>
      <c r="J113" s="189">
        <f>J270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669</v>
      </c>
      <c r="E114" s="188"/>
      <c r="F114" s="188"/>
      <c r="G114" s="188"/>
      <c r="H114" s="188"/>
      <c r="I114" s="188"/>
      <c r="J114" s="189">
        <f>J274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670</v>
      </c>
      <c r="E115" s="188"/>
      <c r="F115" s="188"/>
      <c r="G115" s="188"/>
      <c r="H115" s="188"/>
      <c r="I115" s="188"/>
      <c r="J115" s="189">
        <f>J278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671</v>
      </c>
      <c r="E116" s="188"/>
      <c r="F116" s="188"/>
      <c r="G116" s="188"/>
      <c r="H116" s="188"/>
      <c r="I116" s="188"/>
      <c r="J116" s="189">
        <f>J282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672</v>
      </c>
      <c r="E117" s="188"/>
      <c r="F117" s="188"/>
      <c r="G117" s="188"/>
      <c r="H117" s="188"/>
      <c r="I117" s="188"/>
      <c r="J117" s="189">
        <f>J288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79"/>
      <c r="C118" s="180"/>
      <c r="D118" s="181" t="s">
        <v>114</v>
      </c>
      <c r="E118" s="182"/>
      <c r="F118" s="182"/>
      <c r="G118" s="182"/>
      <c r="H118" s="182"/>
      <c r="I118" s="182"/>
      <c r="J118" s="183">
        <f>J296</f>
        <v>0</v>
      </c>
      <c r="K118" s="180"/>
      <c r="L118" s="184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2" customFormat="1" ht="21.84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66"/>
      <c r="C120" s="67"/>
      <c r="D120" s="67"/>
      <c r="E120" s="67"/>
      <c r="F120" s="67"/>
      <c r="G120" s="67"/>
      <c r="H120" s="67"/>
      <c r="I120" s="67"/>
      <c r="J120" s="67"/>
      <c r="K120" s="67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4" s="2" customFormat="1" ht="6.96" customHeight="1">
      <c r="A124" s="38"/>
      <c r="B124" s="68"/>
      <c r="C124" s="69"/>
      <c r="D124" s="69"/>
      <c r="E124" s="69"/>
      <c r="F124" s="69"/>
      <c r="G124" s="69"/>
      <c r="H124" s="69"/>
      <c r="I124" s="69"/>
      <c r="J124" s="69"/>
      <c r="K124" s="69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4.96" customHeight="1">
      <c r="A125" s="38"/>
      <c r="B125" s="39"/>
      <c r="C125" s="23" t="s">
        <v>115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16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174" t="str">
        <f>E7</f>
        <v>kotelna_u1</v>
      </c>
      <c r="F128" s="32"/>
      <c r="G128" s="32"/>
      <c r="H128" s="32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104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40"/>
      <c r="D130" s="40"/>
      <c r="E130" s="76" t="str">
        <f>E9</f>
        <v>03 - D 1.2 STAVEBNĚ TECHNICKÉ ŘEŠENÍ</v>
      </c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20</v>
      </c>
      <c r="D132" s="40"/>
      <c r="E132" s="40"/>
      <c r="F132" s="27" t="str">
        <f>F12</f>
        <v xml:space="preserve"> </v>
      </c>
      <c r="G132" s="40"/>
      <c r="H132" s="40"/>
      <c r="I132" s="32" t="s">
        <v>22</v>
      </c>
      <c r="J132" s="79" t="str">
        <f>IF(J12="","",J12)</f>
        <v>14. 4. 2022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24</v>
      </c>
      <c r="D134" s="40"/>
      <c r="E134" s="40"/>
      <c r="F134" s="27" t="str">
        <f>E15</f>
        <v xml:space="preserve"> </v>
      </c>
      <c r="G134" s="40"/>
      <c r="H134" s="40"/>
      <c r="I134" s="32" t="s">
        <v>30</v>
      </c>
      <c r="J134" s="36" t="str">
        <f>E21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5.15" customHeight="1">
      <c r="A135" s="38"/>
      <c r="B135" s="39"/>
      <c r="C135" s="32" t="s">
        <v>28</v>
      </c>
      <c r="D135" s="40"/>
      <c r="E135" s="40"/>
      <c r="F135" s="27" t="str">
        <f>IF(E18="","",E18)</f>
        <v>Vyplň údaj</v>
      </c>
      <c r="G135" s="40"/>
      <c r="H135" s="40"/>
      <c r="I135" s="32" t="s">
        <v>32</v>
      </c>
      <c r="J135" s="36" t="str">
        <f>E24</f>
        <v xml:space="preserve"> 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0.32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11" customFormat="1" ht="29.28" customHeight="1">
      <c r="A137" s="191"/>
      <c r="B137" s="192"/>
      <c r="C137" s="193" t="s">
        <v>116</v>
      </c>
      <c r="D137" s="194" t="s">
        <v>59</v>
      </c>
      <c r="E137" s="194" t="s">
        <v>55</v>
      </c>
      <c r="F137" s="194" t="s">
        <v>56</v>
      </c>
      <c r="G137" s="194" t="s">
        <v>117</v>
      </c>
      <c r="H137" s="194" t="s">
        <v>118</v>
      </c>
      <c r="I137" s="194" t="s">
        <v>119</v>
      </c>
      <c r="J137" s="195" t="s">
        <v>108</v>
      </c>
      <c r="K137" s="196" t="s">
        <v>120</v>
      </c>
      <c r="L137" s="197"/>
      <c r="M137" s="100" t="s">
        <v>1</v>
      </c>
      <c r="N137" s="101" t="s">
        <v>38</v>
      </c>
      <c r="O137" s="101" t="s">
        <v>121</v>
      </c>
      <c r="P137" s="101" t="s">
        <v>122</v>
      </c>
      <c r="Q137" s="101" t="s">
        <v>123</v>
      </c>
      <c r="R137" s="101" t="s">
        <v>124</v>
      </c>
      <c r="S137" s="101" t="s">
        <v>125</v>
      </c>
      <c r="T137" s="102" t="s">
        <v>126</v>
      </c>
      <c r="U137" s="191"/>
      <c r="V137" s="191"/>
      <c r="W137" s="191"/>
      <c r="X137" s="191"/>
      <c r="Y137" s="191"/>
      <c r="Z137" s="191"/>
      <c r="AA137" s="191"/>
      <c r="AB137" s="191"/>
      <c r="AC137" s="191"/>
      <c r="AD137" s="191"/>
      <c r="AE137" s="191"/>
    </row>
    <row r="138" s="2" customFormat="1" ht="22.8" customHeight="1">
      <c r="A138" s="38"/>
      <c r="B138" s="39"/>
      <c r="C138" s="107" t="s">
        <v>127</v>
      </c>
      <c r="D138" s="40"/>
      <c r="E138" s="40"/>
      <c r="F138" s="40"/>
      <c r="G138" s="40"/>
      <c r="H138" s="40"/>
      <c r="I138" s="40"/>
      <c r="J138" s="198">
        <f>BK138</f>
        <v>0</v>
      </c>
      <c r="K138" s="40"/>
      <c r="L138" s="44"/>
      <c r="M138" s="103"/>
      <c r="N138" s="199"/>
      <c r="O138" s="104"/>
      <c r="P138" s="200">
        <f>P139+P220+P296</f>
        <v>0</v>
      </c>
      <c r="Q138" s="104"/>
      <c r="R138" s="200">
        <f>R139+R220+R296</f>
        <v>23.353295309999996</v>
      </c>
      <c r="S138" s="104"/>
      <c r="T138" s="201">
        <f>T139+T220+T296</f>
        <v>45.67756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73</v>
      </c>
      <c r="AU138" s="17" t="s">
        <v>110</v>
      </c>
      <c r="BK138" s="202">
        <f>BK139+BK220+BK296</f>
        <v>0</v>
      </c>
    </row>
    <row r="139" s="12" customFormat="1" ht="25.92" customHeight="1">
      <c r="A139" s="12"/>
      <c r="B139" s="203"/>
      <c r="C139" s="204"/>
      <c r="D139" s="205" t="s">
        <v>73</v>
      </c>
      <c r="E139" s="206" t="s">
        <v>673</v>
      </c>
      <c r="F139" s="206" t="s">
        <v>674</v>
      </c>
      <c r="G139" s="204"/>
      <c r="H139" s="204"/>
      <c r="I139" s="207"/>
      <c r="J139" s="208">
        <f>BK139</f>
        <v>0</v>
      </c>
      <c r="K139" s="204"/>
      <c r="L139" s="209"/>
      <c r="M139" s="210"/>
      <c r="N139" s="211"/>
      <c r="O139" s="211"/>
      <c r="P139" s="212">
        <f>P140+P160+P170+P176+P179+P202+P214</f>
        <v>0</v>
      </c>
      <c r="Q139" s="211"/>
      <c r="R139" s="212">
        <f>R140+R160+R170+R176+R179+R202+R214</f>
        <v>21.882317049999997</v>
      </c>
      <c r="S139" s="211"/>
      <c r="T139" s="213">
        <f>T140+T160+T170+T176+T179+T202+T214</f>
        <v>45.67756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82</v>
      </c>
      <c r="AT139" s="215" t="s">
        <v>73</v>
      </c>
      <c r="AU139" s="215" t="s">
        <v>74</v>
      </c>
      <c r="AY139" s="214" t="s">
        <v>130</v>
      </c>
      <c r="BK139" s="216">
        <f>BK140+BK160+BK170+BK176+BK179+BK202+BK214</f>
        <v>0</v>
      </c>
    </row>
    <row r="140" s="12" customFormat="1" ht="22.8" customHeight="1">
      <c r="A140" s="12"/>
      <c r="B140" s="203"/>
      <c r="C140" s="204"/>
      <c r="D140" s="205" t="s">
        <v>73</v>
      </c>
      <c r="E140" s="217" t="s">
        <v>82</v>
      </c>
      <c r="F140" s="217" t="s">
        <v>675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SUM(P141:P159)</f>
        <v>0</v>
      </c>
      <c r="Q140" s="211"/>
      <c r="R140" s="212">
        <f>SUM(R141:R159)</f>
        <v>7.1619999999999999</v>
      </c>
      <c r="S140" s="211"/>
      <c r="T140" s="213">
        <f>SUM(T141:T159)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82</v>
      </c>
      <c r="AT140" s="215" t="s">
        <v>73</v>
      </c>
      <c r="AU140" s="215" t="s">
        <v>82</v>
      </c>
      <c r="AY140" s="214" t="s">
        <v>130</v>
      </c>
      <c r="BK140" s="216">
        <f>SUM(BK141:BK159)</f>
        <v>0</v>
      </c>
    </row>
    <row r="141" s="2" customFormat="1" ht="16.5" customHeight="1">
      <c r="A141" s="38"/>
      <c r="B141" s="39"/>
      <c r="C141" s="219" t="s">
        <v>82</v>
      </c>
      <c r="D141" s="219" t="s">
        <v>133</v>
      </c>
      <c r="E141" s="220" t="s">
        <v>676</v>
      </c>
      <c r="F141" s="221" t="s">
        <v>677</v>
      </c>
      <c r="G141" s="222" t="s">
        <v>678</v>
      </c>
      <c r="H141" s="223">
        <v>5.2199999999999998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39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146</v>
      </c>
      <c r="AT141" s="231" t="s">
        <v>133</v>
      </c>
      <c r="AU141" s="231" t="s">
        <v>84</v>
      </c>
      <c r="AY141" s="17" t="s">
        <v>130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82</v>
      </c>
      <c r="BK141" s="232">
        <f>ROUND(I141*H141,2)</f>
        <v>0</v>
      </c>
      <c r="BL141" s="17" t="s">
        <v>146</v>
      </c>
      <c r="BM141" s="231" t="s">
        <v>679</v>
      </c>
    </row>
    <row r="142" s="13" customFormat="1">
      <c r="A142" s="13"/>
      <c r="B142" s="233"/>
      <c r="C142" s="234"/>
      <c r="D142" s="235" t="s">
        <v>173</v>
      </c>
      <c r="E142" s="236" t="s">
        <v>1</v>
      </c>
      <c r="F142" s="237" t="s">
        <v>680</v>
      </c>
      <c r="G142" s="234"/>
      <c r="H142" s="238">
        <v>5.2199999999999998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173</v>
      </c>
      <c r="AU142" s="244" t="s">
        <v>84</v>
      </c>
      <c r="AV142" s="13" t="s">
        <v>84</v>
      </c>
      <c r="AW142" s="13" t="s">
        <v>31</v>
      </c>
      <c r="AX142" s="13" t="s">
        <v>82</v>
      </c>
      <c r="AY142" s="244" t="s">
        <v>130</v>
      </c>
    </row>
    <row r="143" s="2" customFormat="1" ht="24.15" customHeight="1">
      <c r="A143" s="38"/>
      <c r="B143" s="39"/>
      <c r="C143" s="219" t="s">
        <v>84</v>
      </c>
      <c r="D143" s="219" t="s">
        <v>133</v>
      </c>
      <c r="E143" s="220" t="s">
        <v>681</v>
      </c>
      <c r="F143" s="221" t="s">
        <v>682</v>
      </c>
      <c r="G143" s="222" t="s">
        <v>678</v>
      </c>
      <c r="H143" s="223">
        <v>4.7999999999999998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39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146</v>
      </c>
      <c r="AT143" s="231" t="s">
        <v>133</v>
      </c>
      <c r="AU143" s="231" t="s">
        <v>84</v>
      </c>
      <c r="AY143" s="17" t="s">
        <v>130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82</v>
      </c>
      <c r="BK143" s="232">
        <f>ROUND(I143*H143,2)</f>
        <v>0</v>
      </c>
      <c r="BL143" s="17" t="s">
        <v>146</v>
      </c>
      <c r="BM143" s="231" t="s">
        <v>683</v>
      </c>
    </row>
    <row r="144" s="14" customFormat="1">
      <c r="A144" s="14"/>
      <c r="B144" s="262"/>
      <c r="C144" s="263"/>
      <c r="D144" s="235" t="s">
        <v>173</v>
      </c>
      <c r="E144" s="264" t="s">
        <v>1</v>
      </c>
      <c r="F144" s="265" t="s">
        <v>684</v>
      </c>
      <c r="G144" s="263"/>
      <c r="H144" s="264" t="s">
        <v>1</v>
      </c>
      <c r="I144" s="266"/>
      <c r="J144" s="263"/>
      <c r="K144" s="263"/>
      <c r="L144" s="267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1" t="s">
        <v>173</v>
      </c>
      <c r="AU144" s="271" t="s">
        <v>84</v>
      </c>
      <c r="AV144" s="14" t="s">
        <v>82</v>
      </c>
      <c r="AW144" s="14" t="s">
        <v>31</v>
      </c>
      <c r="AX144" s="14" t="s">
        <v>74</v>
      </c>
      <c r="AY144" s="271" t="s">
        <v>130</v>
      </c>
    </row>
    <row r="145" s="13" customFormat="1">
      <c r="A145" s="13"/>
      <c r="B145" s="233"/>
      <c r="C145" s="234"/>
      <c r="D145" s="235" t="s">
        <v>173</v>
      </c>
      <c r="E145" s="236" t="s">
        <v>1</v>
      </c>
      <c r="F145" s="237" t="s">
        <v>685</v>
      </c>
      <c r="G145" s="234"/>
      <c r="H145" s="238">
        <v>4.7999999999999998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173</v>
      </c>
      <c r="AU145" s="244" t="s">
        <v>84</v>
      </c>
      <c r="AV145" s="13" t="s">
        <v>84</v>
      </c>
      <c r="AW145" s="13" t="s">
        <v>31</v>
      </c>
      <c r="AX145" s="13" t="s">
        <v>82</v>
      </c>
      <c r="AY145" s="244" t="s">
        <v>130</v>
      </c>
    </row>
    <row r="146" s="2" customFormat="1" ht="55.5" customHeight="1">
      <c r="A146" s="38"/>
      <c r="B146" s="39"/>
      <c r="C146" s="219" t="s">
        <v>142</v>
      </c>
      <c r="D146" s="219" t="s">
        <v>133</v>
      </c>
      <c r="E146" s="220" t="s">
        <v>686</v>
      </c>
      <c r="F146" s="221" t="s">
        <v>687</v>
      </c>
      <c r="G146" s="222" t="s">
        <v>678</v>
      </c>
      <c r="H146" s="223">
        <v>16.800000000000001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39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146</v>
      </c>
      <c r="AT146" s="231" t="s">
        <v>133</v>
      </c>
      <c r="AU146" s="231" t="s">
        <v>84</v>
      </c>
      <c r="AY146" s="17" t="s">
        <v>130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82</v>
      </c>
      <c r="BK146" s="232">
        <f>ROUND(I146*H146,2)</f>
        <v>0</v>
      </c>
      <c r="BL146" s="17" t="s">
        <v>146</v>
      </c>
      <c r="BM146" s="231" t="s">
        <v>688</v>
      </c>
    </row>
    <row r="147" s="2" customFormat="1" ht="37.8" customHeight="1">
      <c r="A147" s="38"/>
      <c r="B147" s="39"/>
      <c r="C147" s="219" t="s">
        <v>146</v>
      </c>
      <c r="D147" s="219" t="s">
        <v>133</v>
      </c>
      <c r="E147" s="220" t="s">
        <v>689</v>
      </c>
      <c r="F147" s="221" t="s">
        <v>690</v>
      </c>
      <c r="G147" s="222" t="s">
        <v>678</v>
      </c>
      <c r="H147" s="223">
        <v>16.800000000000001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39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146</v>
      </c>
      <c r="AT147" s="231" t="s">
        <v>133</v>
      </c>
      <c r="AU147" s="231" t="s">
        <v>84</v>
      </c>
      <c r="AY147" s="17" t="s">
        <v>130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82</v>
      </c>
      <c r="BK147" s="232">
        <f>ROUND(I147*H147,2)</f>
        <v>0</v>
      </c>
      <c r="BL147" s="17" t="s">
        <v>146</v>
      </c>
      <c r="BM147" s="231" t="s">
        <v>691</v>
      </c>
    </row>
    <row r="148" s="2" customFormat="1" ht="37.8" customHeight="1">
      <c r="A148" s="38"/>
      <c r="B148" s="39"/>
      <c r="C148" s="219" t="s">
        <v>150</v>
      </c>
      <c r="D148" s="219" t="s">
        <v>133</v>
      </c>
      <c r="E148" s="220" t="s">
        <v>692</v>
      </c>
      <c r="F148" s="221" t="s">
        <v>693</v>
      </c>
      <c r="G148" s="222" t="s">
        <v>678</v>
      </c>
      <c r="H148" s="223">
        <v>336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39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146</v>
      </c>
      <c r="AT148" s="231" t="s">
        <v>133</v>
      </c>
      <c r="AU148" s="231" t="s">
        <v>84</v>
      </c>
      <c r="AY148" s="17" t="s">
        <v>130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82</v>
      </c>
      <c r="BK148" s="232">
        <f>ROUND(I148*H148,2)</f>
        <v>0</v>
      </c>
      <c r="BL148" s="17" t="s">
        <v>146</v>
      </c>
      <c r="BM148" s="231" t="s">
        <v>694</v>
      </c>
    </row>
    <row r="149" s="13" customFormat="1">
      <c r="A149" s="13"/>
      <c r="B149" s="233"/>
      <c r="C149" s="234"/>
      <c r="D149" s="235" t="s">
        <v>173</v>
      </c>
      <c r="E149" s="236" t="s">
        <v>1</v>
      </c>
      <c r="F149" s="237" t="s">
        <v>695</v>
      </c>
      <c r="G149" s="234"/>
      <c r="H149" s="238">
        <v>16.800000000000001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173</v>
      </c>
      <c r="AU149" s="244" t="s">
        <v>84</v>
      </c>
      <c r="AV149" s="13" t="s">
        <v>84</v>
      </c>
      <c r="AW149" s="13" t="s">
        <v>31</v>
      </c>
      <c r="AX149" s="13" t="s">
        <v>82</v>
      </c>
      <c r="AY149" s="244" t="s">
        <v>130</v>
      </c>
    </row>
    <row r="150" s="13" customFormat="1">
      <c r="A150" s="13"/>
      <c r="B150" s="233"/>
      <c r="C150" s="234"/>
      <c r="D150" s="235" t="s">
        <v>173</v>
      </c>
      <c r="E150" s="234"/>
      <c r="F150" s="237" t="s">
        <v>696</v>
      </c>
      <c r="G150" s="234"/>
      <c r="H150" s="238">
        <v>336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173</v>
      </c>
      <c r="AU150" s="244" t="s">
        <v>84</v>
      </c>
      <c r="AV150" s="13" t="s">
        <v>84</v>
      </c>
      <c r="AW150" s="13" t="s">
        <v>4</v>
      </c>
      <c r="AX150" s="13" t="s">
        <v>82</v>
      </c>
      <c r="AY150" s="244" t="s">
        <v>130</v>
      </c>
    </row>
    <row r="151" s="2" customFormat="1" ht="16.5" customHeight="1">
      <c r="A151" s="38"/>
      <c r="B151" s="39"/>
      <c r="C151" s="219" t="s">
        <v>155</v>
      </c>
      <c r="D151" s="219" t="s">
        <v>133</v>
      </c>
      <c r="E151" s="220" t="s">
        <v>697</v>
      </c>
      <c r="F151" s="221" t="s">
        <v>698</v>
      </c>
      <c r="G151" s="222" t="s">
        <v>699</v>
      </c>
      <c r="H151" s="223">
        <v>63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39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146</v>
      </c>
      <c r="AT151" s="231" t="s">
        <v>133</v>
      </c>
      <c r="AU151" s="231" t="s">
        <v>84</v>
      </c>
      <c r="AY151" s="17" t="s">
        <v>130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82</v>
      </c>
      <c r="BK151" s="232">
        <f>ROUND(I151*H151,2)</f>
        <v>0</v>
      </c>
      <c r="BL151" s="17" t="s">
        <v>146</v>
      </c>
      <c r="BM151" s="231" t="s">
        <v>700</v>
      </c>
    </row>
    <row r="152" s="2" customFormat="1" ht="24.15" customHeight="1">
      <c r="A152" s="38"/>
      <c r="B152" s="39"/>
      <c r="C152" s="219" t="s">
        <v>160</v>
      </c>
      <c r="D152" s="219" t="s">
        <v>133</v>
      </c>
      <c r="E152" s="220" t="s">
        <v>701</v>
      </c>
      <c r="F152" s="221" t="s">
        <v>702</v>
      </c>
      <c r="G152" s="222" t="s">
        <v>211</v>
      </c>
      <c r="H152" s="223">
        <v>16.800000000000001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39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146</v>
      </c>
      <c r="AT152" s="231" t="s">
        <v>133</v>
      </c>
      <c r="AU152" s="231" t="s">
        <v>84</v>
      </c>
      <c r="AY152" s="17" t="s">
        <v>130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82</v>
      </c>
      <c r="BK152" s="232">
        <f>ROUND(I152*H152,2)</f>
        <v>0</v>
      </c>
      <c r="BL152" s="17" t="s">
        <v>146</v>
      </c>
      <c r="BM152" s="231" t="s">
        <v>703</v>
      </c>
    </row>
    <row r="153" s="2" customFormat="1" ht="24.15" customHeight="1">
      <c r="A153" s="38"/>
      <c r="B153" s="39"/>
      <c r="C153" s="219" t="s">
        <v>165</v>
      </c>
      <c r="D153" s="219" t="s">
        <v>133</v>
      </c>
      <c r="E153" s="220" t="s">
        <v>704</v>
      </c>
      <c r="F153" s="221" t="s">
        <v>705</v>
      </c>
      <c r="G153" s="222" t="s">
        <v>678</v>
      </c>
      <c r="H153" s="223">
        <v>3.581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39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146</v>
      </c>
      <c r="AT153" s="231" t="s">
        <v>133</v>
      </c>
      <c r="AU153" s="231" t="s">
        <v>84</v>
      </c>
      <c r="AY153" s="17" t="s">
        <v>130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82</v>
      </c>
      <c r="BK153" s="232">
        <f>ROUND(I153*H153,2)</f>
        <v>0</v>
      </c>
      <c r="BL153" s="17" t="s">
        <v>146</v>
      </c>
      <c r="BM153" s="231" t="s">
        <v>706</v>
      </c>
    </row>
    <row r="154" s="14" customFormat="1">
      <c r="A154" s="14"/>
      <c r="B154" s="262"/>
      <c r="C154" s="263"/>
      <c r="D154" s="235" t="s">
        <v>173</v>
      </c>
      <c r="E154" s="264" t="s">
        <v>1</v>
      </c>
      <c r="F154" s="265" t="s">
        <v>684</v>
      </c>
      <c r="G154" s="263"/>
      <c r="H154" s="264" t="s">
        <v>1</v>
      </c>
      <c r="I154" s="266"/>
      <c r="J154" s="263"/>
      <c r="K154" s="263"/>
      <c r="L154" s="267"/>
      <c r="M154" s="268"/>
      <c r="N154" s="269"/>
      <c r="O154" s="269"/>
      <c r="P154" s="269"/>
      <c r="Q154" s="269"/>
      <c r="R154" s="269"/>
      <c r="S154" s="269"/>
      <c r="T154" s="27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173</v>
      </c>
      <c r="AU154" s="271" t="s">
        <v>84</v>
      </c>
      <c r="AV154" s="14" t="s">
        <v>82</v>
      </c>
      <c r="AW154" s="14" t="s">
        <v>31</v>
      </c>
      <c r="AX154" s="14" t="s">
        <v>74</v>
      </c>
      <c r="AY154" s="271" t="s">
        <v>130</v>
      </c>
    </row>
    <row r="155" s="13" customFormat="1">
      <c r="A155" s="13"/>
      <c r="B155" s="233"/>
      <c r="C155" s="234"/>
      <c r="D155" s="235" t="s">
        <v>173</v>
      </c>
      <c r="E155" s="236" t="s">
        <v>1</v>
      </c>
      <c r="F155" s="237" t="s">
        <v>707</v>
      </c>
      <c r="G155" s="234"/>
      <c r="H155" s="238">
        <v>3.6000000000000001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173</v>
      </c>
      <c r="AU155" s="244" t="s">
        <v>84</v>
      </c>
      <c r="AV155" s="13" t="s">
        <v>84</v>
      </c>
      <c r="AW155" s="13" t="s">
        <v>31</v>
      </c>
      <c r="AX155" s="13" t="s">
        <v>74</v>
      </c>
      <c r="AY155" s="244" t="s">
        <v>130</v>
      </c>
    </row>
    <row r="156" s="13" customFormat="1">
      <c r="A156" s="13"/>
      <c r="B156" s="233"/>
      <c r="C156" s="234"/>
      <c r="D156" s="235" t="s">
        <v>173</v>
      </c>
      <c r="E156" s="236" t="s">
        <v>1</v>
      </c>
      <c r="F156" s="237" t="s">
        <v>708</v>
      </c>
      <c r="G156" s="234"/>
      <c r="H156" s="238">
        <v>-0.019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173</v>
      </c>
      <c r="AU156" s="244" t="s">
        <v>84</v>
      </c>
      <c r="AV156" s="13" t="s">
        <v>84</v>
      </c>
      <c r="AW156" s="13" t="s">
        <v>31</v>
      </c>
      <c r="AX156" s="13" t="s">
        <v>74</v>
      </c>
      <c r="AY156" s="244" t="s">
        <v>130</v>
      </c>
    </row>
    <row r="157" s="15" customFormat="1">
      <c r="A157" s="15"/>
      <c r="B157" s="272"/>
      <c r="C157" s="273"/>
      <c r="D157" s="235" t="s">
        <v>173</v>
      </c>
      <c r="E157" s="274" t="s">
        <v>1</v>
      </c>
      <c r="F157" s="275" t="s">
        <v>709</v>
      </c>
      <c r="G157" s="273"/>
      <c r="H157" s="276">
        <v>3.581</v>
      </c>
      <c r="I157" s="277"/>
      <c r="J157" s="273"/>
      <c r="K157" s="273"/>
      <c r="L157" s="278"/>
      <c r="M157" s="279"/>
      <c r="N157" s="280"/>
      <c r="O157" s="280"/>
      <c r="P157" s="280"/>
      <c r="Q157" s="280"/>
      <c r="R157" s="280"/>
      <c r="S157" s="280"/>
      <c r="T157" s="28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2" t="s">
        <v>173</v>
      </c>
      <c r="AU157" s="282" t="s">
        <v>84</v>
      </c>
      <c r="AV157" s="15" t="s">
        <v>146</v>
      </c>
      <c r="AW157" s="15" t="s">
        <v>31</v>
      </c>
      <c r="AX157" s="15" t="s">
        <v>82</v>
      </c>
      <c r="AY157" s="282" t="s">
        <v>130</v>
      </c>
    </row>
    <row r="158" s="2" customFormat="1" ht="16.5" customHeight="1">
      <c r="A158" s="38"/>
      <c r="B158" s="39"/>
      <c r="C158" s="245" t="s">
        <v>169</v>
      </c>
      <c r="D158" s="245" t="s">
        <v>193</v>
      </c>
      <c r="E158" s="246" t="s">
        <v>710</v>
      </c>
      <c r="F158" s="247" t="s">
        <v>711</v>
      </c>
      <c r="G158" s="248" t="s">
        <v>211</v>
      </c>
      <c r="H158" s="249">
        <v>7.1619999999999999</v>
      </c>
      <c r="I158" s="250"/>
      <c r="J158" s="251">
        <f>ROUND(I158*H158,2)</f>
        <v>0</v>
      </c>
      <c r="K158" s="252"/>
      <c r="L158" s="253"/>
      <c r="M158" s="254" t="s">
        <v>1</v>
      </c>
      <c r="N158" s="255" t="s">
        <v>39</v>
      </c>
      <c r="O158" s="91"/>
      <c r="P158" s="229">
        <f>O158*H158</f>
        <v>0</v>
      </c>
      <c r="Q158" s="229">
        <v>1</v>
      </c>
      <c r="R158" s="229">
        <f>Q158*H158</f>
        <v>7.1619999999999999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165</v>
      </c>
      <c r="AT158" s="231" t="s">
        <v>193</v>
      </c>
      <c r="AU158" s="231" t="s">
        <v>84</v>
      </c>
      <c r="AY158" s="17" t="s">
        <v>130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82</v>
      </c>
      <c r="BK158" s="232">
        <f>ROUND(I158*H158,2)</f>
        <v>0</v>
      </c>
      <c r="BL158" s="17" t="s">
        <v>146</v>
      </c>
      <c r="BM158" s="231" t="s">
        <v>712</v>
      </c>
    </row>
    <row r="159" s="13" customFormat="1">
      <c r="A159" s="13"/>
      <c r="B159" s="233"/>
      <c r="C159" s="234"/>
      <c r="D159" s="235" t="s">
        <v>173</v>
      </c>
      <c r="E159" s="234"/>
      <c r="F159" s="237" t="s">
        <v>713</v>
      </c>
      <c r="G159" s="234"/>
      <c r="H159" s="238">
        <v>7.1619999999999999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173</v>
      </c>
      <c r="AU159" s="244" t="s">
        <v>84</v>
      </c>
      <c r="AV159" s="13" t="s">
        <v>84</v>
      </c>
      <c r="AW159" s="13" t="s">
        <v>4</v>
      </c>
      <c r="AX159" s="13" t="s">
        <v>82</v>
      </c>
      <c r="AY159" s="244" t="s">
        <v>130</v>
      </c>
    </row>
    <row r="160" s="12" customFormat="1" ht="22.8" customHeight="1">
      <c r="A160" s="12"/>
      <c r="B160" s="203"/>
      <c r="C160" s="204"/>
      <c r="D160" s="205" t="s">
        <v>73</v>
      </c>
      <c r="E160" s="217" t="s">
        <v>84</v>
      </c>
      <c r="F160" s="217" t="s">
        <v>714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SUM(P161:P169)</f>
        <v>0</v>
      </c>
      <c r="Q160" s="211"/>
      <c r="R160" s="212">
        <f>SUM(R161:R169)</f>
        <v>0.44586972999999996</v>
      </c>
      <c r="S160" s="211"/>
      <c r="T160" s="213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82</v>
      </c>
      <c r="AT160" s="215" t="s">
        <v>73</v>
      </c>
      <c r="AU160" s="215" t="s">
        <v>82</v>
      </c>
      <c r="AY160" s="214" t="s">
        <v>130</v>
      </c>
      <c r="BK160" s="216">
        <f>SUM(BK161:BK169)</f>
        <v>0</v>
      </c>
    </row>
    <row r="161" s="2" customFormat="1" ht="16.5" customHeight="1">
      <c r="A161" s="38"/>
      <c r="B161" s="39"/>
      <c r="C161" s="219" t="s">
        <v>175</v>
      </c>
      <c r="D161" s="219" t="s">
        <v>133</v>
      </c>
      <c r="E161" s="220" t="s">
        <v>715</v>
      </c>
      <c r="F161" s="221" t="s">
        <v>716</v>
      </c>
      <c r="G161" s="222" t="s">
        <v>699</v>
      </c>
      <c r="H161" s="223">
        <v>73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39</v>
      </c>
      <c r="O161" s="91"/>
      <c r="P161" s="229">
        <f>O161*H161</f>
        <v>0</v>
      </c>
      <c r="Q161" s="229">
        <v>0.00022000000000000001</v>
      </c>
      <c r="R161" s="229">
        <f>Q161*H161</f>
        <v>0.016060000000000001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146</v>
      </c>
      <c r="AT161" s="231" t="s">
        <v>133</v>
      </c>
      <c r="AU161" s="231" t="s">
        <v>84</v>
      </c>
      <c r="AY161" s="17" t="s">
        <v>130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82</v>
      </c>
      <c r="BK161" s="232">
        <f>ROUND(I161*H161,2)</f>
        <v>0</v>
      </c>
      <c r="BL161" s="17" t="s">
        <v>146</v>
      </c>
      <c r="BM161" s="231" t="s">
        <v>717</v>
      </c>
    </row>
    <row r="162" s="2" customFormat="1" ht="16.5" customHeight="1">
      <c r="A162" s="38"/>
      <c r="B162" s="39"/>
      <c r="C162" s="245" t="s">
        <v>179</v>
      </c>
      <c r="D162" s="245" t="s">
        <v>193</v>
      </c>
      <c r="E162" s="246" t="s">
        <v>718</v>
      </c>
      <c r="F162" s="247" t="s">
        <v>719</v>
      </c>
      <c r="G162" s="248" t="s">
        <v>699</v>
      </c>
      <c r="H162" s="249">
        <v>86.468999999999994</v>
      </c>
      <c r="I162" s="250"/>
      <c r="J162" s="251">
        <f>ROUND(I162*H162,2)</f>
        <v>0</v>
      </c>
      <c r="K162" s="252"/>
      <c r="L162" s="253"/>
      <c r="M162" s="254" t="s">
        <v>1</v>
      </c>
      <c r="N162" s="255" t="s">
        <v>39</v>
      </c>
      <c r="O162" s="91"/>
      <c r="P162" s="229">
        <f>O162*H162</f>
        <v>0</v>
      </c>
      <c r="Q162" s="229">
        <v>0.00014999999999999999</v>
      </c>
      <c r="R162" s="229">
        <f>Q162*H162</f>
        <v>0.012970349999999999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165</v>
      </c>
      <c r="AT162" s="231" t="s">
        <v>193</v>
      </c>
      <c r="AU162" s="231" t="s">
        <v>84</v>
      </c>
      <c r="AY162" s="17" t="s">
        <v>130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82</v>
      </c>
      <c r="BK162" s="232">
        <f>ROUND(I162*H162,2)</f>
        <v>0</v>
      </c>
      <c r="BL162" s="17" t="s">
        <v>146</v>
      </c>
      <c r="BM162" s="231" t="s">
        <v>720</v>
      </c>
    </row>
    <row r="163" s="13" customFormat="1">
      <c r="A163" s="13"/>
      <c r="B163" s="233"/>
      <c r="C163" s="234"/>
      <c r="D163" s="235" t="s">
        <v>173</v>
      </c>
      <c r="E163" s="234"/>
      <c r="F163" s="237" t="s">
        <v>721</v>
      </c>
      <c r="G163" s="234"/>
      <c r="H163" s="238">
        <v>86.468999999999994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173</v>
      </c>
      <c r="AU163" s="244" t="s">
        <v>84</v>
      </c>
      <c r="AV163" s="13" t="s">
        <v>84</v>
      </c>
      <c r="AW163" s="13" t="s">
        <v>4</v>
      </c>
      <c r="AX163" s="13" t="s">
        <v>82</v>
      </c>
      <c r="AY163" s="244" t="s">
        <v>130</v>
      </c>
    </row>
    <row r="164" s="2" customFormat="1" ht="16.5" customHeight="1">
      <c r="A164" s="38"/>
      <c r="B164" s="39"/>
      <c r="C164" s="219" t="s">
        <v>183</v>
      </c>
      <c r="D164" s="219" t="s">
        <v>133</v>
      </c>
      <c r="E164" s="220" t="s">
        <v>722</v>
      </c>
      <c r="F164" s="221" t="s">
        <v>723</v>
      </c>
      <c r="G164" s="222" t="s">
        <v>678</v>
      </c>
      <c r="H164" s="223">
        <v>10.26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39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146</v>
      </c>
      <c r="AT164" s="231" t="s">
        <v>133</v>
      </c>
      <c r="AU164" s="231" t="s">
        <v>84</v>
      </c>
      <c r="AY164" s="17" t="s">
        <v>130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82</v>
      </c>
      <c r="BK164" s="232">
        <f>ROUND(I164*H164,2)</f>
        <v>0</v>
      </c>
      <c r="BL164" s="17" t="s">
        <v>146</v>
      </c>
      <c r="BM164" s="231" t="s">
        <v>724</v>
      </c>
    </row>
    <row r="165" s="2" customFormat="1" ht="33" customHeight="1">
      <c r="A165" s="38"/>
      <c r="B165" s="39"/>
      <c r="C165" s="219" t="s">
        <v>188</v>
      </c>
      <c r="D165" s="219" t="s">
        <v>133</v>
      </c>
      <c r="E165" s="220" t="s">
        <v>725</v>
      </c>
      <c r="F165" s="221" t="s">
        <v>726</v>
      </c>
      <c r="G165" s="222" t="s">
        <v>678</v>
      </c>
      <c r="H165" s="223">
        <v>10.26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39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146</v>
      </c>
      <c r="AT165" s="231" t="s">
        <v>133</v>
      </c>
      <c r="AU165" s="231" t="s">
        <v>84</v>
      </c>
      <c r="AY165" s="17" t="s">
        <v>130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82</v>
      </c>
      <c r="BK165" s="232">
        <f>ROUND(I165*H165,2)</f>
        <v>0</v>
      </c>
      <c r="BL165" s="17" t="s">
        <v>146</v>
      </c>
      <c r="BM165" s="231" t="s">
        <v>727</v>
      </c>
    </row>
    <row r="166" s="2" customFormat="1" ht="24.15" customHeight="1">
      <c r="A166" s="38"/>
      <c r="B166" s="39"/>
      <c r="C166" s="219" t="s">
        <v>192</v>
      </c>
      <c r="D166" s="219" t="s">
        <v>133</v>
      </c>
      <c r="E166" s="220" t="s">
        <v>728</v>
      </c>
      <c r="F166" s="221" t="s">
        <v>729</v>
      </c>
      <c r="G166" s="222" t="s">
        <v>211</v>
      </c>
      <c r="H166" s="223">
        <v>0.39300000000000002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39</v>
      </c>
      <c r="O166" s="91"/>
      <c r="P166" s="229">
        <f>O166*H166</f>
        <v>0</v>
      </c>
      <c r="Q166" s="229">
        <v>1.0606599999999999</v>
      </c>
      <c r="R166" s="229">
        <f>Q166*H166</f>
        <v>0.41683937999999998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146</v>
      </c>
      <c r="AT166" s="231" t="s">
        <v>133</v>
      </c>
      <c r="AU166" s="231" t="s">
        <v>84</v>
      </c>
      <c r="AY166" s="17" t="s">
        <v>130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82</v>
      </c>
      <c r="BK166" s="232">
        <f>ROUND(I166*H166,2)</f>
        <v>0</v>
      </c>
      <c r="BL166" s="17" t="s">
        <v>146</v>
      </c>
      <c r="BM166" s="231" t="s">
        <v>730</v>
      </c>
    </row>
    <row r="167" s="13" customFormat="1">
      <c r="A167" s="13"/>
      <c r="B167" s="233"/>
      <c r="C167" s="234"/>
      <c r="D167" s="235" t="s">
        <v>173</v>
      </c>
      <c r="E167" s="236" t="s">
        <v>1</v>
      </c>
      <c r="F167" s="237" t="s">
        <v>731</v>
      </c>
      <c r="G167" s="234"/>
      <c r="H167" s="238">
        <v>0.374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173</v>
      </c>
      <c r="AU167" s="244" t="s">
        <v>84</v>
      </c>
      <c r="AV167" s="13" t="s">
        <v>84</v>
      </c>
      <c r="AW167" s="13" t="s">
        <v>31</v>
      </c>
      <c r="AX167" s="13" t="s">
        <v>74</v>
      </c>
      <c r="AY167" s="244" t="s">
        <v>130</v>
      </c>
    </row>
    <row r="168" s="13" customFormat="1">
      <c r="A168" s="13"/>
      <c r="B168" s="233"/>
      <c r="C168" s="234"/>
      <c r="D168" s="235" t="s">
        <v>173</v>
      </c>
      <c r="E168" s="236" t="s">
        <v>1</v>
      </c>
      <c r="F168" s="237" t="s">
        <v>732</v>
      </c>
      <c r="G168" s="234"/>
      <c r="H168" s="238">
        <v>0.019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173</v>
      </c>
      <c r="AU168" s="244" t="s">
        <v>84</v>
      </c>
      <c r="AV168" s="13" t="s">
        <v>84</v>
      </c>
      <c r="AW168" s="13" t="s">
        <v>31</v>
      </c>
      <c r="AX168" s="13" t="s">
        <v>74</v>
      </c>
      <c r="AY168" s="244" t="s">
        <v>130</v>
      </c>
    </row>
    <row r="169" s="15" customFormat="1">
      <c r="A169" s="15"/>
      <c r="B169" s="272"/>
      <c r="C169" s="273"/>
      <c r="D169" s="235" t="s">
        <v>173</v>
      </c>
      <c r="E169" s="274" t="s">
        <v>1</v>
      </c>
      <c r="F169" s="275" t="s">
        <v>709</v>
      </c>
      <c r="G169" s="273"/>
      <c r="H169" s="276">
        <v>0.39300000000000002</v>
      </c>
      <c r="I169" s="277"/>
      <c r="J169" s="273"/>
      <c r="K169" s="273"/>
      <c r="L169" s="278"/>
      <c r="M169" s="279"/>
      <c r="N169" s="280"/>
      <c r="O169" s="280"/>
      <c r="P169" s="280"/>
      <c r="Q169" s="280"/>
      <c r="R169" s="280"/>
      <c r="S169" s="280"/>
      <c r="T169" s="28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2" t="s">
        <v>173</v>
      </c>
      <c r="AU169" s="282" t="s">
        <v>84</v>
      </c>
      <c r="AV169" s="15" t="s">
        <v>146</v>
      </c>
      <c r="AW169" s="15" t="s">
        <v>31</v>
      </c>
      <c r="AX169" s="15" t="s">
        <v>82</v>
      </c>
      <c r="AY169" s="282" t="s">
        <v>130</v>
      </c>
    </row>
    <row r="170" s="12" customFormat="1" ht="22.8" customHeight="1">
      <c r="A170" s="12"/>
      <c r="B170" s="203"/>
      <c r="C170" s="204"/>
      <c r="D170" s="205" t="s">
        <v>73</v>
      </c>
      <c r="E170" s="217" t="s">
        <v>142</v>
      </c>
      <c r="F170" s="217" t="s">
        <v>733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SUM(P171:P175)</f>
        <v>0</v>
      </c>
      <c r="Q170" s="211"/>
      <c r="R170" s="212">
        <f>SUM(R171:R175)</f>
        <v>0.34501761999999997</v>
      </c>
      <c r="S170" s="211"/>
      <c r="T170" s="213">
        <f>SUM(T171:T175)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82</v>
      </c>
      <c r="AT170" s="215" t="s">
        <v>73</v>
      </c>
      <c r="AU170" s="215" t="s">
        <v>82</v>
      </c>
      <c r="AY170" s="214" t="s">
        <v>130</v>
      </c>
      <c r="BK170" s="216">
        <f>SUM(BK171:BK175)</f>
        <v>0</v>
      </c>
    </row>
    <row r="171" s="2" customFormat="1" ht="24.15" customHeight="1">
      <c r="A171" s="38"/>
      <c r="B171" s="39"/>
      <c r="C171" s="219" t="s">
        <v>8</v>
      </c>
      <c r="D171" s="219" t="s">
        <v>133</v>
      </c>
      <c r="E171" s="220" t="s">
        <v>734</v>
      </c>
      <c r="F171" s="221" t="s">
        <v>735</v>
      </c>
      <c r="G171" s="222" t="s">
        <v>736</v>
      </c>
      <c r="H171" s="223">
        <v>1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39</v>
      </c>
      <c r="O171" s="91"/>
      <c r="P171" s="229">
        <f>O171*H171</f>
        <v>0</v>
      </c>
      <c r="Q171" s="229">
        <v>0.040719999999999999</v>
      </c>
      <c r="R171" s="229">
        <f>Q171*H171</f>
        <v>0.040719999999999999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146</v>
      </c>
      <c r="AT171" s="231" t="s">
        <v>133</v>
      </c>
      <c r="AU171" s="231" t="s">
        <v>84</v>
      </c>
      <c r="AY171" s="17" t="s">
        <v>130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82</v>
      </c>
      <c r="BK171" s="232">
        <f>ROUND(I171*H171,2)</f>
        <v>0</v>
      </c>
      <c r="BL171" s="17" t="s">
        <v>146</v>
      </c>
      <c r="BM171" s="231" t="s">
        <v>737</v>
      </c>
    </row>
    <row r="172" s="2" customFormat="1" ht="24.15" customHeight="1">
      <c r="A172" s="38"/>
      <c r="B172" s="39"/>
      <c r="C172" s="219" t="s">
        <v>137</v>
      </c>
      <c r="D172" s="219" t="s">
        <v>133</v>
      </c>
      <c r="E172" s="220" t="s">
        <v>738</v>
      </c>
      <c r="F172" s="221" t="s">
        <v>739</v>
      </c>
      <c r="G172" s="222" t="s">
        <v>699</v>
      </c>
      <c r="H172" s="223">
        <v>3.774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39</v>
      </c>
      <c r="O172" s="91"/>
      <c r="P172" s="229">
        <f>O172*H172</f>
        <v>0</v>
      </c>
      <c r="Q172" s="229">
        <v>0.080629999999999993</v>
      </c>
      <c r="R172" s="229">
        <f>Q172*H172</f>
        <v>0.30429761999999999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146</v>
      </c>
      <c r="AT172" s="231" t="s">
        <v>133</v>
      </c>
      <c r="AU172" s="231" t="s">
        <v>84</v>
      </c>
      <c r="AY172" s="17" t="s">
        <v>130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82</v>
      </c>
      <c r="BK172" s="232">
        <f>ROUND(I172*H172,2)</f>
        <v>0</v>
      </c>
      <c r="BL172" s="17" t="s">
        <v>146</v>
      </c>
      <c r="BM172" s="231" t="s">
        <v>740</v>
      </c>
    </row>
    <row r="173" s="13" customFormat="1">
      <c r="A173" s="13"/>
      <c r="B173" s="233"/>
      <c r="C173" s="234"/>
      <c r="D173" s="235" t="s">
        <v>173</v>
      </c>
      <c r="E173" s="236" t="s">
        <v>1</v>
      </c>
      <c r="F173" s="237" t="s">
        <v>741</v>
      </c>
      <c r="G173" s="234"/>
      <c r="H173" s="238">
        <v>5.25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173</v>
      </c>
      <c r="AU173" s="244" t="s">
        <v>84</v>
      </c>
      <c r="AV173" s="13" t="s">
        <v>84</v>
      </c>
      <c r="AW173" s="13" t="s">
        <v>31</v>
      </c>
      <c r="AX173" s="13" t="s">
        <v>74</v>
      </c>
      <c r="AY173" s="244" t="s">
        <v>130</v>
      </c>
    </row>
    <row r="174" s="13" customFormat="1">
      <c r="A174" s="13"/>
      <c r="B174" s="233"/>
      <c r="C174" s="234"/>
      <c r="D174" s="235" t="s">
        <v>173</v>
      </c>
      <c r="E174" s="236" t="s">
        <v>1</v>
      </c>
      <c r="F174" s="237" t="s">
        <v>742</v>
      </c>
      <c r="G174" s="234"/>
      <c r="H174" s="238">
        <v>-1.476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173</v>
      </c>
      <c r="AU174" s="244" t="s">
        <v>84</v>
      </c>
      <c r="AV174" s="13" t="s">
        <v>84</v>
      </c>
      <c r="AW174" s="13" t="s">
        <v>31</v>
      </c>
      <c r="AX174" s="13" t="s">
        <v>74</v>
      </c>
      <c r="AY174" s="244" t="s">
        <v>130</v>
      </c>
    </row>
    <row r="175" s="15" customFormat="1">
      <c r="A175" s="15"/>
      <c r="B175" s="272"/>
      <c r="C175" s="273"/>
      <c r="D175" s="235" t="s">
        <v>173</v>
      </c>
      <c r="E175" s="274" t="s">
        <v>1</v>
      </c>
      <c r="F175" s="275" t="s">
        <v>709</v>
      </c>
      <c r="G175" s="273"/>
      <c r="H175" s="276">
        <v>3.774</v>
      </c>
      <c r="I175" s="277"/>
      <c r="J175" s="273"/>
      <c r="K175" s="273"/>
      <c r="L175" s="278"/>
      <c r="M175" s="279"/>
      <c r="N175" s="280"/>
      <c r="O175" s="280"/>
      <c r="P175" s="280"/>
      <c r="Q175" s="280"/>
      <c r="R175" s="280"/>
      <c r="S175" s="280"/>
      <c r="T175" s="281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2" t="s">
        <v>173</v>
      </c>
      <c r="AU175" s="282" t="s">
        <v>84</v>
      </c>
      <c r="AV175" s="15" t="s">
        <v>146</v>
      </c>
      <c r="AW175" s="15" t="s">
        <v>31</v>
      </c>
      <c r="AX175" s="15" t="s">
        <v>82</v>
      </c>
      <c r="AY175" s="282" t="s">
        <v>130</v>
      </c>
    </row>
    <row r="176" s="12" customFormat="1" ht="22.8" customHeight="1">
      <c r="A176" s="12"/>
      <c r="B176" s="203"/>
      <c r="C176" s="204"/>
      <c r="D176" s="205" t="s">
        <v>73</v>
      </c>
      <c r="E176" s="217" t="s">
        <v>146</v>
      </c>
      <c r="F176" s="217" t="s">
        <v>743</v>
      </c>
      <c r="G176" s="204"/>
      <c r="H176" s="204"/>
      <c r="I176" s="207"/>
      <c r="J176" s="218">
        <f>BK176</f>
        <v>0</v>
      </c>
      <c r="K176" s="204"/>
      <c r="L176" s="209"/>
      <c r="M176" s="210"/>
      <c r="N176" s="211"/>
      <c r="O176" s="211"/>
      <c r="P176" s="212">
        <f>SUM(P177:P178)</f>
        <v>0</v>
      </c>
      <c r="Q176" s="211"/>
      <c r="R176" s="212">
        <f>SUM(R177:R178)</f>
        <v>0</v>
      </c>
      <c r="S176" s="211"/>
      <c r="T176" s="213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4" t="s">
        <v>82</v>
      </c>
      <c r="AT176" s="215" t="s">
        <v>73</v>
      </c>
      <c r="AU176" s="215" t="s">
        <v>82</v>
      </c>
      <c r="AY176" s="214" t="s">
        <v>130</v>
      </c>
      <c r="BK176" s="216">
        <f>SUM(BK177:BK178)</f>
        <v>0</v>
      </c>
    </row>
    <row r="177" s="2" customFormat="1" ht="16.5" customHeight="1">
      <c r="A177" s="38"/>
      <c r="B177" s="39"/>
      <c r="C177" s="219" t="s">
        <v>204</v>
      </c>
      <c r="D177" s="219" t="s">
        <v>133</v>
      </c>
      <c r="E177" s="220" t="s">
        <v>744</v>
      </c>
      <c r="F177" s="221" t="s">
        <v>745</v>
      </c>
      <c r="G177" s="222" t="s">
        <v>678</v>
      </c>
      <c r="H177" s="223">
        <v>2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39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146</v>
      </c>
      <c r="AT177" s="231" t="s">
        <v>133</v>
      </c>
      <c r="AU177" s="231" t="s">
        <v>84</v>
      </c>
      <c r="AY177" s="17" t="s">
        <v>130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82</v>
      </c>
      <c r="BK177" s="232">
        <f>ROUND(I177*H177,2)</f>
        <v>0</v>
      </c>
      <c r="BL177" s="17" t="s">
        <v>146</v>
      </c>
      <c r="BM177" s="231" t="s">
        <v>746</v>
      </c>
    </row>
    <row r="178" s="13" customFormat="1">
      <c r="A178" s="13"/>
      <c r="B178" s="233"/>
      <c r="C178" s="234"/>
      <c r="D178" s="235" t="s">
        <v>173</v>
      </c>
      <c r="E178" s="236" t="s">
        <v>1</v>
      </c>
      <c r="F178" s="237" t="s">
        <v>84</v>
      </c>
      <c r="G178" s="234"/>
      <c r="H178" s="238">
        <v>2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173</v>
      </c>
      <c r="AU178" s="244" t="s">
        <v>84</v>
      </c>
      <c r="AV178" s="13" t="s">
        <v>84</v>
      </c>
      <c r="AW178" s="13" t="s">
        <v>31</v>
      </c>
      <c r="AX178" s="13" t="s">
        <v>82</v>
      </c>
      <c r="AY178" s="244" t="s">
        <v>130</v>
      </c>
    </row>
    <row r="179" s="12" customFormat="1" ht="22.8" customHeight="1">
      <c r="A179" s="12"/>
      <c r="B179" s="203"/>
      <c r="C179" s="204"/>
      <c r="D179" s="205" t="s">
        <v>73</v>
      </c>
      <c r="E179" s="217" t="s">
        <v>155</v>
      </c>
      <c r="F179" s="217" t="s">
        <v>747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P180+SUM(P181:P183)+P194</f>
        <v>0</v>
      </c>
      <c r="Q179" s="211"/>
      <c r="R179" s="212">
        <f>R180+SUM(R181:R183)+R194</f>
        <v>13.929429699999998</v>
      </c>
      <c r="S179" s="211"/>
      <c r="T179" s="213">
        <f>T180+SUM(T181:T183)+T194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82</v>
      </c>
      <c r="AT179" s="215" t="s">
        <v>73</v>
      </c>
      <c r="AU179" s="215" t="s">
        <v>82</v>
      </c>
      <c r="AY179" s="214" t="s">
        <v>130</v>
      </c>
      <c r="BK179" s="216">
        <f>BK180+SUM(BK181:BK183)+BK194</f>
        <v>0</v>
      </c>
    </row>
    <row r="180" s="2" customFormat="1" ht="24.15" customHeight="1">
      <c r="A180" s="38"/>
      <c r="B180" s="39"/>
      <c r="C180" s="219" t="s">
        <v>208</v>
      </c>
      <c r="D180" s="219" t="s">
        <v>133</v>
      </c>
      <c r="E180" s="220" t="s">
        <v>748</v>
      </c>
      <c r="F180" s="221" t="s">
        <v>749</v>
      </c>
      <c r="G180" s="222" t="s">
        <v>699</v>
      </c>
      <c r="H180" s="223">
        <v>102.86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39</v>
      </c>
      <c r="O180" s="91"/>
      <c r="P180" s="229">
        <f>O180*H180</f>
        <v>0</v>
      </c>
      <c r="Q180" s="229">
        <v>0.026200000000000001</v>
      </c>
      <c r="R180" s="229">
        <f>Q180*H180</f>
        <v>2.6949320000000001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146</v>
      </c>
      <c r="AT180" s="231" t="s">
        <v>133</v>
      </c>
      <c r="AU180" s="231" t="s">
        <v>84</v>
      </c>
      <c r="AY180" s="17" t="s">
        <v>130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82</v>
      </c>
      <c r="BK180" s="232">
        <f>ROUND(I180*H180,2)</f>
        <v>0</v>
      </c>
      <c r="BL180" s="17" t="s">
        <v>146</v>
      </c>
      <c r="BM180" s="231" t="s">
        <v>750</v>
      </c>
    </row>
    <row r="181" s="13" customFormat="1">
      <c r="A181" s="13"/>
      <c r="B181" s="233"/>
      <c r="C181" s="234"/>
      <c r="D181" s="235" t="s">
        <v>173</v>
      </c>
      <c r="E181" s="236" t="s">
        <v>1</v>
      </c>
      <c r="F181" s="237" t="s">
        <v>751</v>
      </c>
      <c r="G181" s="234"/>
      <c r="H181" s="238">
        <v>102.86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173</v>
      </c>
      <c r="AU181" s="244" t="s">
        <v>84</v>
      </c>
      <c r="AV181" s="13" t="s">
        <v>84</v>
      </c>
      <c r="AW181" s="13" t="s">
        <v>31</v>
      </c>
      <c r="AX181" s="13" t="s">
        <v>82</v>
      </c>
      <c r="AY181" s="244" t="s">
        <v>130</v>
      </c>
    </row>
    <row r="182" s="2" customFormat="1" ht="16.5" customHeight="1">
      <c r="A182" s="38"/>
      <c r="B182" s="39"/>
      <c r="C182" s="219" t="s">
        <v>213</v>
      </c>
      <c r="D182" s="219" t="s">
        <v>133</v>
      </c>
      <c r="E182" s="220" t="s">
        <v>752</v>
      </c>
      <c r="F182" s="221" t="s">
        <v>753</v>
      </c>
      <c r="G182" s="222" t="s">
        <v>699</v>
      </c>
      <c r="H182" s="223">
        <v>90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39</v>
      </c>
      <c r="O182" s="91"/>
      <c r="P182" s="229">
        <f>O182*H182</f>
        <v>0</v>
      </c>
      <c r="Q182" s="229">
        <v>0.022259999999999999</v>
      </c>
      <c r="R182" s="229">
        <f>Q182*H182</f>
        <v>2.0034000000000001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146</v>
      </c>
      <c r="AT182" s="231" t="s">
        <v>133</v>
      </c>
      <c r="AU182" s="231" t="s">
        <v>84</v>
      </c>
      <c r="AY182" s="17" t="s">
        <v>130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82</v>
      </c>
      <c r="BK182" s="232">
        <f>ROUND(I182*H182,2)</f>
        <v>0</v>
      </c>
      <c r="BL182" s="17" t="s">
        <v>146</v>
      </c>
      <c r="BM182" s="231" t="s">
        <v>754</v>
      </c>
    </row>
    <row r="183" s="12" customFormat="1" ht="20.88" customHeight="1">
      <c r="A183" s="12"/>
      <c r="B183" s="203"/>
      <c r="C183" s="204"/>
      <c r="D183" s="205" t="s">
        <v>73</v>
      </c>
      <c r="E183" s="217" t="s">
        <v>501</v>
      </c>
      <c r="F183" s="217" t="s">
        <v>755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SUM(P184:P193)</f>
        <v>0</v>
      </c>
      <c r="Q183" s="211"/>
      <c r="R183" s="212">
        <f>SUM(R184:R193)</f>
        <v>0.43643999999999999</v>
      </c>
      <c r="S183" s="211"/>
      <c r="T183" s="213">
        <f>SUM(T184:T193)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82</v>
      </c>
      <c r="AT183" s="215" t="s">
        <v>73</v>
      </c>
      <c r="AU183" s="215" t="s">
        <v>84</v>
      </c>
      <c r="AY183" s="214" t="s">
        <v>130</v>
      </c>
      <c r="BK183" s="216">
        <f>SUM(BK184:BK193)</f>
        <v>0</v>
      </c>
    </row>
    <row r="184" s="2" customFormat="1" ht="24.15" customHeight="1">
      <c r="A184" s="38"/>
      <c r="B184" s="39"/>
      <c r="C184" s="219" t="s">
        <v>217</v>
      </c>
      <c r="D184" s="219" t="s">
        <v>133</v>
      </c>
      <c r="E184" s="220" t="s">
        <v>756</v>
      </c>
      <c r="F184" s="221" t="s">
        <v>757</v>
      </c>
      <c r="G184" s="222" t="s">
        <v>699</v>
      </c>
      <c r="H184" s="223">
        <v>18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39</v>
      </c>
      <c r="O184" s="91"/>
      <c r="P184" s="229">
        <f>O184*H184</f>
        <v>0</v>
      </c>
      <c r="Q184" s="229">
        <v>0.00025000000000000001</v>
      </c>
      <c r="R184" s="229">
        <f>Q184*H184</f>
        <v>0.0045000000000000005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146</v>
      </c>
      <c r="AT184" s="231" t="s">
        <v>133</v>
      </c>
      <c r="AU184" s="231" t="s">
        <v>142</v>
      </c>
      <c r="AY184" s="17" t="s">
        <v>130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82</v>
      </c>
      <c r="BK184" s="232">
        <f>ROUND(I184*H184,2)</f>
        <v>0</v>
      </c>
      <c r="BL184" s="17" t="s">
        <v>146</v>
      </c>
      <c r="BM184" s="231" t="s">
        <v>758</v>
      </c>
    </row>
    <row r="185" s="2" customFormat="1" ht="44.25" customHeight="1">
      <c r="A185" s="38"/>
      <c r="B185" s="39"/>
      <c r="C185" s="219" t="s">
        <v>7</v>
      </c>
      <c r="D185" s="219" t="s">
        <v>133</v>
      </c>
      <c r="E185" s="220" t="s">
        <v>759</v>
      </c>
      <c r="F185" s="221" t="s">
        <v>760</v>
      </c>
      <c r="G185" s="222" t="s">
        <v>699</v>
      </c>
      <c r="H185" s="223">
        <v>18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39</v>
      </c>
      <c r="O185" s="91"/>
      <c r="P185" s="229">
        <f>O185*H185</f>
        <v>0</v>
      </c>
      <c r="Q185" s="229">
        <v>0.0085199999999999998</v>
      </c>
      <c r="R185" s="229">
        <f>Q185*H185</f>
        <v>0.15336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146</v>
      </c>
      <c r="AT185" s="231" t="s">
        <v>133</v>
      </c>
      <c r="AU185" s="231" t="s">
        <v>142</v>
      </c>
      <c r="AY185" s="17" t="s">
        <v>130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82</v>
      </c>
      <c r="BK185" s="232">
        <f>ROUND(I185*H185,2)</f>
        <v>0</v>
      </c>
      <c r="BL185" s="17" t="s">
        <v>146</v>
      </c>
      <c r="BM185" s="231" t="s">
        <v>761</v>
      </c>
    </row>
    <row r="186" s="2" customFormat="1" ht="16.5" customHeight="1">
      <c r="A186" s="38"/>
      <c r="B186" s="39"/>
      <c r="C186" s="245" t="s">
        <v>231</v>
      </c>
      <c r="D186" s="245" t="s">
        <v>193</v>
      </c>
      <c r="E186" s="246" t="s">
        <v>762</v>
      </c>
      <c r="F186" s="247" t="s">
        <v>763</v>
      </c>
      <c r="G186" s="248" t="s">
        <v>699</v>
      </c>
      <c r="H186" s="249">
        <v>37.799999999999997</v>
      </c>
      <c r="I186" s="250"/>
      <c r="J186" s="251">
        <f>ROUND(I186*H186,2)</f>
        <v>0</v>
      </c>
      <c r="K186" s="252"/>
      <c r="L186" s="253"/>
      <c r="M186" s="254" t="s">
        <v>1</v>
      </c>
      <c r="N186" s="255" t="s">
        <v>39</v>
      </c>
      <c r="O186" s="91"/>
      <c r="P186" s="229">
        <f>O186*H186</f>
        <v>0</v>
      </c>
      <c r="Q186" s="229">
        <v>0.0016999999999999999</v>
      </c>
      <c r="R186" s="229">
        <f>Q186*H186</f>
        <v>0.064259999999999998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165</v>
      </c>
      <c r="AT186" s="231" t="s">
        <v>193</v>
      </c>
      <c r="AU186" s="231" t="s">
        <v>142</v>
      </c>
      <c r="AY186" s="17" t="s">
        <v>130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82</v>
      </c>
      <c r="BK186" s="232">
        <f>ROUND(I186*H186,2)</f>
        <v>0</v>
      </c>
      <c r="BL186" s="17" t="s">
        <v>146</v>
      </c>
      <c r="BM186" s="231" t="s">
        <v>764</v>
      </c>
    </row>
    <row r="187" s="13" customFormat="1">
      <c r="A187" s="13"/>
      <c r="B187" s="233"/>
      <c r="C187" s="234"/>
      <c r="D187" s="235" t="s">
        <v>173</v>
      </c>
      <c r="E187" s="236" t="s">
        <v>1</v>
      </c>
      <c r="F187" s="237" t="s">
        <v>765</v>
      </c>
      <c r="G187" s="234"/>
      <c r="H187" s="238">
        <v>36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173</v>
      </c>
      <c r="AU187" s="244" t="s">
        <v>142</v>
      </c>
      <c r="AV187" s="13" t="s">
        <v>84</v>
      </c>
      <c r="AW187" s="13" t="s">
        <v>31</v>
      </c>
      <c r="AX187" s="13" t="s">
        <v>82</v>
      </c>
      <c r="AY187" s="244" t="s">
        <v>130</v>
      </c>
    </row>
    <row r="188" s="13" customFormat="1">
      <c r="A188" s="13"/>
      <c r="B188" s="233"/>
      <c r="C188" s="234"/>
      <c r="D188" s="235" t="s">
        <v>173</v>
      </c>
      <c r="E188" s="234"/>
      <c r="F188" s="237" t="s">
        <v>766</v>
      </c>
      <c r="G188" s="234"/>
      <c r="H188" s="238">
        <v>37.799999999999997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173</v>
      </c>
      <c r="AU188" s="244" t="s">
        <v>142</v>
      </c>
      <c r="AV188" s="13" t="s">
        <v>84</v>
      </c>
      <c r="AW188" s="13" t="s">
        <v>4</v>
      </c>
      <c r="AX188" s="13" t="s">
        <v>82</v>
      </c>
      <c r="AY188" s="244" t="s">
        <v>130</v>
      </c>
    </row>
    <row r="189" s="2" customFormat="1" ht="33" customHeight="1">
      <c r="A189" s="38"/>
      <c r="B189" s="39"/>
      <c r="C189" s="219" t="s">
        <v>227</v>
      </c>
      <c r="D189" s="219" t="s">
        <v>133</v>
      </c>
      <c r="E189" s="220" t="s">
        <v>767</v>
      </c>
      <c r="F189" s="221" t="s">
        <v>768</v>
      </c>
      <c r="G189" s="222" t="s">
        <v>699</v>
      </c>
      <c r="H189" s="223">
        <v>18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39</v>
      </c>
      <c r="O189" s="91"/>
      <c r="P189" s="229">
        <f>O189*H189</f>
        <v>0</v>
      </c>
      <c r="Q189" s="229">
        <v>0.0061399999999999996</v>
      </c>
      <c r="R189" s="229">
        <f>Q189*H189</f>
        <v>0.11051999999999999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146</v>
      </c>
      <c r="AT189" s="231" t="s">
        <v>133</v>
      </c>
      <c r="AU189" s="231" t="s">
        <v>142</v>
      </c>
      <c r="AY189" s="17" t="s">
        <v>130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82</v>
      </c>
      <c r="BK189" s="232">
        <f>ROUND(I189*H189,2)</f>
        <v>0</v>
      </c>
      <c r="BL189" s="17" t="s">
        <v>146</v>
      </c>
      <c r="BM189" s="231" t="s">
        <v>769</v>
      </c>
    </row>
    <row r="190" s="2" customFormat="1" ht="24.15" customHeight="1">
      <c r="A190" s="38"/>
      <c r="B190" s="39"/>
      <c r="C190" s="219" t="s">
        <v>235</v>
      </c>
      <c r="D190" s="219" t="s">
        <v>133</v>
      </c>
      <c r="E190" s="220" t="s">
        <v>770</v>
      </c>
      <c r="F190" s="221" t="s">
        <v>771</v>
      </c>
      <c r="G190" s="222" t="s">
        <v>699</v>
      </c>
      <c r="H190" s="223">
        <v>18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39</v>
      </c>
      <c r="O190" s="91"/>
      <c r="P190" s="229">
        <f>O190*H190</f>
        <v>0</v>
      </c>
      <c r="Q190" s="229">
        <v>0.0028500000000000001</v>
      </c>
      <c r="R190" s="229">
        <f>Q190*H190</f>
        <v>0.051299999999999998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146</v>
      </c>
      <c r="AT190" s="231" t="s">
        <v>133</v>
      </c>
      <c r="AU190" s="231" t="s">
        <v>142</v>
      </c>
      <c r="AY190" s="17" t="s">
        <v>130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82</v>
      </c>
      <c r="BK190" s="232">
        <f>ROUND(I190*H190,2)</f>
        <v>0</v>
      </c>
      <c r="BL190" s="17" t="s">
        <v>146</v>
      </c>
      <c r="BM190" s="231" t="s">
        <v>772</v>
      </c>
    </row>
    <row r="191" s="2" customFormat="1" ht="24.15" customHeight="1">
      <c r="A191" s="38"/>
      <c r="B191" s="39"/>
      <c r="C191" s="219" t="s">
        <v>241</v>
      </c>
      <c r="D191" s="219" t="s">
        <v>133</v>
      </c>
      <c r="E191" s="220" t="s">
        <v>773</v>
      </c>
      <c r="F191" s="221" t="s">
        <v>774</v>
      </c>
      <c r="G191" s="222" t="s">
        <v>699</v>
      </c>
      <c r="H191" s="223">
        <v>30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39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146</v>
      </c>
      <c r="AT191" s="231" t="s">
        <v>133</v>
      </c>
      <c r="AU191" s="231" t="s">
        <v>142</v>
      </c>
      <c r="AY191" s="17" t="s">
        <v>130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82</v>
      </c>
      <c r="BK191" s="232">
        <f>ROUND(I191*H191,2)</f>
        <v>0</v>
      </c>
      <c r="BL191" s="17" t="s">
        <v>146</v>
      </c>
      <c r="BM191" s="231" t="s">
        <v>775</v>
      </c>
    </row>
    <row r="192" s="2" customFormat="1" ht="21.75" customHeight="1">
      <c r="A192" s="38"/>
      <c r="B192" s="39"/>
      <c r="C192" s="219" t="s">
        <v>348</v>
      </c>
      <c r="D192" s="219" t="s">
        <v>133</v>
      </c>
      <c r="E192" s="220" t="s">
        <v>776</v>
      </c>
      <c r="F192" s="221" t="s">
        <v>777</v>
      </c>
      <c r="G192" s="222" t="s">
        <v>186</v>
      </c>
      <c r="H192" s="223">
        <v>1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39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146</v>
      </c>
      <c r="AT192" s="231" t="s">
        <v>133</v>
      </c>
      <c r="AU192" s="231" t="s">
        <v>142</v>
      </c>
      <c r="AY192" s="17" t="s">
        <v>130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82</v>
      </c>
      <c r="BK192" s="232">
        <f>ROUND(I192*H192,2)</f>
        <v>0</v>
      </c>
      <c r="BL192" s="17" t="s">
        <v>146</v>
      </c>
      <c r="BM192" s="231" t="s">
        <v>778</v>
      </c>
    </row>
    <row r="193" s="2" customFormat="1" ht="16.5" customHeight="1">
      <c r="A193" s="38"/>
      <c r="B193" s="39"/>
      <c r="C193" s="219" t="s">
        <v>352</v>
      </c>
      <c r="D193" s="219" t="s">
        <v>133</v>
      </c>
      <c r="E193" s="220" t="s">
        <v>779</v>
      </c>
      <c r="F193" s="221" t="s">
        <v>780</v>
      </c>
      <c r="G193" s="222" t="s">
        <v>699</v>
      </c>
      <c r="H193" s="223">
        <v>5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39</v>
      </c>
      <c r="O193" s="91"/>
      <c r="P193" s="229">
        <f>O193*H193</f>
        <v>0</v>
      </c>
      <c r="Q193" s="229">
        <v>0.010500000000000001</v>
      </c>
      <c r="R193" s="229">
        <f>Q193*H193</f>
        <v>0.052500000000000005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146</v>
      </c>
      <c r="AT193" s="231" t="s">
        <v>133</v>
      </c>
      <c r="AU193" s="231" t="s">
        <v>142</v>
      </c>
      <c r="AY193" s="17" t="s">
        <v>130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82</v>
      </c>
      <c r="BK193" s="232">
        <f>ROUND(I193*H193,2)</f>
        <v>0</v>
      </c>
      <c r="BL193" s="17" t="s">
        <v>146</v>
      </c>
      <c r="BM193" s="231" t="s">
        <v>781</v>
      </c>
    </row>
    <row r="194" s="12" customFormat="1" ht="20.88" customHeight="1">
      <c r="A194" s="12"/>
      <c r="B194" s="203"/>
      <c r="C194" s="204"/>
      <c r="D194" s="205" t="s">
        <v>73</v>
      </c>
      <c r="E194" s="217" t="s">
        <v>505</v>
      </c>
      <c r="F194" s="217" t="s">
        <v>782</v>
      </c>
      <c r="G194" s="204"/>
      <c r="H194" s="204"/>
      <c r="I194" s="207"/>
      <c r="J194" s="218">
        <f>BK194</f>
        <v>0</v>
      </c>
      <c r="K194" s="204"/>
      <c r="L194" s="209"/>
      <c r="M194" s="210"/>
      <c r="N194" s="211"/>
      <c r="O194" s="211"/>
      <c r="P194" s="212">
        <f>SUM(P195:P201)</f>
        <v>0</v>
      </c>
      <c r="Q194" s="211"/>
      <c r="R194" s="212">
        <f>SUM(R195:R201)</f>
        <v>8.7946576999999984</v>
      </c>
      <c r="S194" s="211"/>
      <c r="T194" s="213">
        <f>SUM(T195:T201)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82</v>
      </c>
      <c r="AT194" s="215" t="s">
        <v>73</v>
      </c>
      <c r="AU194" s="215" t="s">
        <v>84</v>
      </c>
      <c r="AY194" s="214" t="s">
        <v>130</v>
      </c>
      <c r="BK194" s="216">
        <f>SUM(BK195:BK201)</f>
        <v>0</v>
      </c>
    </row>
    <row r="195" s="2" customFormat="1" ht="16.5" customHeight="1">
      <c r="A195" s="38"/>
      <c r="B195" s="39"/>
      <c r="C195" s="219" t="s">
        <v>356</v>
      </c>
      <c r="D195" s="219" t="s">
        <v>133</v>
      </c>
      <c r="E195" s="220" t="s">
        <v>783</v>
      </c>
      <c r="F195" s="221" t="s">
        <v>784</v>
      </c>
      <c r="G195" s="222" t="s">
        <v>699</v>
      </c>
      <c r="H195" s="223">
        <v>63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39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146</v>
      </c>
      <c r="AT195" s="231" t="s">
        <v>133</v>
      </c>
      <c r="AU195" s="231" t="s">
        <v>142</v>
      </c>
      <c r="AY195" s="17" t="s">
        <v>130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82</v>
      </c>
      <c r="BK195" s="232">
        <f>ROUND(I195*H195,2)</f>
        <v>0</v>
      </c>
      <c r="BL195" s="17" t="s">
        <v>146</v>
      </c>
      <c r="BM195" s="231" t="s">
        <v>785</v>
      </c>
    </row>
    <row r="196" s="13" customFormat="1">
      <c r="A196" s="13"/>
      <c r="B196" s="233"/>
      <c r="C196" s="234"/>
      <c r="D196" s="235" t="s">
        <v>173</v>
      </c>
      <c r="E196" s="236" t="s">
        <v>1</v>
      </c>
      <c r="F196" s="237" t="s">
        <v>505</v>
      </c>
      <c r="G196" s="234"/>
      <c r="H196" s="238">
        <v>63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173</v>
      </c>
      <c r="AU196" s="244" t="s">
        <v>142</v>
      </c>
      <c r="AV196" s="13" t="s">
        <v>84</v>
      </c>
      <c r="AW196" s="13" t="s">
        <v>31</v>
      </c>
      <c r="AX196" s="13" t="s">
        <v>82</v>
      </c>
      <c r="AY196" s="244" t="s">
        <v>130</v>
      </c>
    </row>
    <row r="197" s="2" customFormat="1" ht="24.15" customHeight="1">
      <c r="A197" s="38"/>
      <c r="B197" s="39"/>
      <c r="C197" s="219" t="s">
        <v>360</v>
      </c>
      <c r="D197" s="219" t="s">
        <v>133</v>
      </c>
      <c r="E197" s="220" t="s">
        <v>786</v>
      </c>
      <c r="F197" s="221" t="s">
        <v>787</v>
      </c>
      <c r="G197" s="222" t="s">
        <v>678</v>
      </c>
      <c r="H197" s="223">
        <v>3.7799999999999998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39</v>
      </c>
      <c r="O197" s="91"/>
      <c r="P197" s="229">
        <f>O197*H197</f>
        <v>0</v>
      </c>
      <c r="Q197" s="229">
        <v>2.2563399999999998</v>
      </c>
      <c r="R197" s="229">
        <f>Q197*H197</f>
        <v>8.5289651999999982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146</v>
      </c>
      <c r="AT197" s="231" t="s">
        <v>133</v>
      </c>
      <c r="AU197" s="231" t="s">
        <v>142</v>
      </c>
      <c r="AY197" s="17" t="s">
        <v>130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82</v>
      </c>
      <c r="BK197" s="232">
        <f>ROUND(I197*H197,2)</f>
        <v>0</v>
      </c>
      <c r="BL197" s="17" t="s">
        <v>146</v>
      </c>
      <c r="BM197" s="231" t="s">
        <v>788</v>
      </c>
    </row>
    <row r="198" s="13" customFormat="1">
      <c r="A198" s="13"/>
      <c r="B198" s="233"/>
      <c r="C198" s="234"/>
      <c r="D198" s="235" t="s">
        <v>173</v>
      </c>
      <c r="E198" s="236" t="s">
        <v>1</v>
      </c>
      <c r="F198" s="237" t="s">
        <v>789</v>
      </c>
      <c r="G198" s="234"/>
      <c r="H198" s="238">
        <v>3.7799999999999998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173</v>
      </c>
      <c r="AU198" s="244" t="s">
        <v>142</v>
      </c>
      <c r="AV198" s="13" t="s">
        <v>84</v>
      </c>
      <c r="AW198" s="13" t="s">
        <v>31</v>
      </c>
      <c r="AX198" s="13" t="s">
        <v>82</v>
      </c>
      <c r="AY198" s="244" t="s">
        <v>130</v>
      </c>
    </row>
    <row r="199" s="2" customFormat="1" ht="24.15" customHeight="1">
      <c r="A199" s="38"/>
      <c r="B199" s="39"/>
      <c r="C199" s="219" t="s">
        <v>364</v>
      </c>
      <c r="D199" s="219" t="s">
        <v>133</v>
      </c>
      <c r="E199" s="220" t="s">
        <v>790</v>
      </c>
      <c r="F199" s="221" t="s">
        <v>791</v>
      </c>
      <c r="G199" s="222" t="s">
        <v>211</v>
      </c>
      <c r="H199" s="223">
        <v>0.25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39</v>
      </c>
      <c r="O199" s="91"/>
      <c r="P199" s="229">
        <f>O199*H199</f>
        <v>0</v>
      </c>
      <c r="Q199" s="229">
        <v>1.06277</v>
      </c>
      <c r="R199" s="229">
        <f>Q199*H199</f>
        <v>0.2656925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146</v>
      </c>
      <c r="AT199" s="231" t="s">
        <v>133</v>
      </c>
      <c r="AU199" s="231" t="s">
        <v>142</v>
      </c>
      <c r="AY199" s="17" t="s">
        <v>130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82</v>
      </c>
      <c r="BK199" s="232">
        <f>ROUND(I199*H199,2)</f>
        <v>0</v>
      </c>
      <c r="BL199" s="17" t="s">
        <v>146</v>
      </c>
      <c r="BM199" s="231" t="s">
        <v>792</v>
      </c>
    </row>
    <row r="200" s="13" customFormat="1">
      <c r="A200" s="13"/>
      <c r="B200" s="233"/>
      <c r="C200" s="234"/>
      <c r="D200" s="235" t="s">
        <v>173</v>
      </c>
      <c r="E200" s="236" t="s">
        <v>1</v>
      </c>
      <c r="F200" s="237" t="s">
        <v>793</v>
      </c>
      <c r="G200" s="234"/>
      <c r="H200" s="238">
        <v>0.25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173</v>
      </c>
      <c r="AU200" s="244" t="s">
        <v>142</v>
      </c>
      <c r="AV200" s="13" t="s">
        <v>84</v>
      </c>
      <c r="AW200" s="13" t="s">
        <v>31</v>
      </c>
      <c r="AX200" s="13" t="s">
        <v>82</v>
      </c>
      <c r="AY200" s="244" t="s">
        <v>130</v>
      </c>
    </row>
    <row r="201" s="2" customFormat="1" ht="16.5" customHeight="1">
      <c r="A201" s="38"/>
      <c r="B201" s="39"/>
      <c r="C201" s="219" t="s">
        <v>370</v>
      </c>
      <c r="D201" s="219" t="s">
        <v>133</v>
      </c>
      <c r="E201" s="220" t="s">
        <v>794</v>
      </c>
      <c r="F201" s="221" t="s">
        <v>795</v>
      </c>
      <c r="G201" s="222" t="s">
        <v>699</v>
      </c>
      <c r="H201" s="223">
        <v>63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39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146</v>
      </c>
      <c r="AT201" s="231" t="s">
        <v>133</v>
      </c>
      <c r="AU201" s="231" t="s">
        <v>142</v>
      </c>
      <c r="AY201" s="17" t="s">
        <v>130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82</v>
      </c>
      <c r="BK201" s="232">
        <f>ROUND(I201*H201,2)</f>
        <v>0</v>
      </c>
      <c r="BL201" s="17" t="s">
        <v>146</v>
      </c>
      <c r="BM201" s="231" t="s">
        <v>796</v>
      </c>
    </row>
    <row r="202" s="12" customFormat="1" ht="22.8" customHeight="1">
      <c r="A202" s="12"/>
      <c r="B202" s="203"/>
      <c r="C202" s="204"/>
      <c r="D202" s="205" t="s">
        <v>73</v>
      </c>
      <c r="E202" s="217" t="s">
        <v>169</v>
      </c>
      <c r="F202" s="217" t="s">
        <v>797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SUM(P203:P213)</f>
        <v>0</v>
      </c>
      <c r="Q202" s="211"/>
      <c r="R202" s="212">
        <f>SUM(R203:R213)</f>
        <v>0</v>
      </c>
      <c r="S202" s="211"/>
      <c r="T202" s="213">
        <f>SUM(T203:T213)</f>
        <v>45.67756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82</v>
      </c>
      <c r="AT202" s="215" t="s">
        <v>73</v>
      </c>
      <c r="AU202" s="215" t="s">
        <v>82</v>
      </c>
      <c r="AY202" s="214" t="s">
        <v>130</v>
      </c>
      <c r="BK202" s="216">
        <f>SUM(BK203:BK213)</f>
        <v>0</v>
      </c>
    </row>
    <row r="203" s="2" customFormat="1" ht="21.75" customHeight="1">
      <c r="A203" s="38"/>
      <c r="B203" s="39"/>
      <c r="C203" s="219" t="s">
        <v>196</v>
      </c>
      <c r="D203" s="219" t="s">
        <v>133</v>
      </c>
      <c r="E203" s="220" t="s">
        <v>798</v>
      </c>
      <c r="F203" s="221" t="s">
        <v>799</v>
      </c>
      <c r="G203" s="222" t="s">
        <v>678</v>
      </c>
      <c r="H203" s="223">
        <v>18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39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2.2000000000000002</v>
      </c>
      <c r="T203" s="230">
        <f>S203*H203</f>
        <v>39.600000000000001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146</v>
      </c>
      <c r="AT203" s="231" t="s">
        <v>133</v>
      </c>
      <c r="AU203" s="231" t="s">
        <v>84</v>
      </c>
      <c r="AY203" s="17" t="s">
        <v>130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82</v>
      </c>
      <c r="BK203" s="232">
        <f>ROUND(I203*H203,2)</f>
        <v>0</v>
      </c>
      <c r="BL203" s="17" t="s">
        <v>146</v>
      </c>
      <c r="BM203" s="231" t="s">
        <v>800</v>
      </c>
    </row>
    <row r="204" s="13" customFormat="1">
      <c r="A204" s="13"/>
      <c r="B204" s="233"/>
      <c r="C204" s="234"/>
      <c r="D204" s="235" t="s">
        <v>173</v>
      </c>
      <c r="E204" s="236" t="s">
        <v>1</v>
      </c>
      <c r="F204" s="237" t="s">
        <v>801</v>
      </c>
      <c r="G204" s="234"/>
      <c r="H204" s="238">
        <v>18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173</v>
      </c>
      <c r="AU204" s="244" t="s">
        <v>84</v>
      </c>
      <c r="AV204" s="13" t="s">
        <v>84</v>
      </c>
      <c r="AW204" s="13" t="s">
        <v>31</v>
      </c>
      <c r="AX204" s="13" t="s">
        <v>82</v>
      </c>
      <c r="AY204" s="244" t="s">
        <v>130</v>
      </c>
    </row>
    <row r="205" s="2" customFormat="1" ht="33" customHeight="1">
      <c r="A205" s="38"/>
      <c r="B205" s="39"/>
      <c r="C205" s="219" t="s">
        <v>377</v>
      </c>
      <c r="D205" s="219" t="s">
        <v>133</v>
      </c>
      <c r="E205" s="220" t="s">
        <v>802</v>
      </c>
      <c r="F205" s="221" t="s">
        <v>803</v>
      </c>
      <c r="G205" s="222" t="s">
        <v>678</v>
      </c>
      <c r="H205" s="223">
        <v>6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39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0.029000000000000001</v>
      </c>
      <c r="T205" s="230">
        <f>S205*H205</f>
        <v>0.17400000000000002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146</v>
      </c>
      <c r="AT205" s="231" t="s">
        <v>133</v>
      </c>
      <c r="AU205" s="231" t="s">
        <v>84</v>
      </c>
      <c r="AY205" s="17" t="s">
        <v>130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82</v>
      </c>
      <c r="BK205" s="232">
        <f>ROUND(I205*H205,2)</f>
        <v>0</v>
      </c>
      <c r="BL205" s="17" t="s">
        <v>146</v>
      </c>
      <c r="BM205" s="231" t="s">
        <v>804</v>
      </c>
    </row>
    <row r="206" s="13" customFormat="1">
      <c r="A206" s="13"/>
      <c r="B206" s="233"/>
      <c r="C206" s="234"/>
      <c r="D206" s="235" t="s">
        <v>173</v>
      </c>
      <c r="E206" s="236" t="s">
        <v>1</v>
      </c>
      <c r="F206" s="237" t="s">
        <v>805</v>
      </c>
      <c r="G206" s="234"/>
      <c r="H206" s="238">
        <v>6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173</v>
      </c>
      <c r="AU206" s="244" t="s">
        <v>84</v>
      </c>
      <c r="AV206" s="13" t="s">
        <v>84</v>
      </c>
      <c r="AW206" s="13" t="s">
        <v>31</v>
      </c>
      <c r="AX206" s="13" t="s">
        <v>82</v>
      </c>
      <c r="AY206" s="244" t="s">
        <v>130</v>
      </c>
    </row>
    <row r="207" s="2" customFormat="1" ht="37.8" customHeight="1">
      <c r="A207" s="38"/>
      <c r="B207" s="39"/>
      <c r="C207" s="219" t="s">
        <v>381</v>
      </c>
      <c r="D207" s="219" t="s">
        <v>133</v>
      </c>
      <c r="E207" s="220" t="s">
        <v>806</v>
      </c>
      <c r="F207" s="221" t="s">
        <v>807</v>
      </c>
      <c r="G207" s="222" t="s">
        <v>699</v>
      </c>
      <c r="H207" s="223">
        <v>18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39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0.016</v>
      </c>
      <c r="T207" s="230">
        <f>S207*H207</f>
        <v>0.28800000000000003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146</v>
      </c>
      <c r="AT207" s="231" t="s">
        <v>133</v>
      </c>
      <c r="AU207" s="231" t="s">
        <v>84</v>
      </c>
      <c r="AY207" s="17" t="s">
        <v>130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82</v>
      </c>
      <c r="BK207" s="232">
        <f>ROUND(I207*H207,2)</f>
        <v>0</v>
      </c>
      <c r="BL207" s="17" t="s">
        <v>146</v>
      </c>
      <c r="BM207" s="231" t="s">
        <v>808</v>
      </c>
    </row>
    <row r="208" s="2" customFormat="1" ht="21.75" customHeight="1">
      <c r="A208" s="38"/>
      <c r="B208" s="39"/>
      <c r="C208" s="219" t="s">
        <v>385</v>
      </c>
      <c r="D208" s="219" t="s">
        <v>133</v>
      </c>
      <c r="E208" s="220" t="s">
        <v>809</v>
      </c>
      <c r="F208" s="221" t="s">
        <v>810</v>
      </c>
      <c r="G208" s="222" t="s">
        <v>699</v>
      </c>
      <c r="H208" s="223">
        <v>2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39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0.066000000000000003</v>
      </c>
      <c r="T208" s="230">
        <f>S208*H208</f>
        <v>0.13200000000000001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146</v>
      </c>
      <c r="AT208" s="231" t="s">
        <v>133</v>
      </c>
      <c r="AU208" s="231" t="s">
        <v>84</v>
      </c>
      <c r="AY208" s="17" t="s">
        <v>130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82</v>
      </c>
      <c r="BK208" s="232">
        <f>ROUND(I208*H208,2)</f>
        <v>0</v>
      </c>
      <c r="BL208" s="17" t="s">
        <v>146</v>
      </c>
      <c r="BM208" s="231" t="s">
        <v>811</v>
      </c>
    </row>
    <row r="209" s="2" customFormat="1" ht="24.15" customHeight="1">
      <c r="A209" s="38"/>
      <c r="B209" s="39"/>
      <c r="C209" s="219" t="s">
        <v>389</v>
      </c>
      <c r="D209" s="219" t="s">
        <v>133</v>
      </c>
      <c r="E209" s="220" t="s">
        <v>812</v>
      </c>
      <c r="F209" s="221" t="s">
        <v>813</v>
      </c>
      <c r="G209" s="222" t="s">
        <v>163</v>
      </c>
      <c r="H209" s="223">
        <v>1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39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0.26200000000000001</v>
      </c>
      <c r="T209" s="230">
        <f>S209*H209</f>
        <v>0.26200000000000001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146</v>
      </c>
      <c r="AT209" s="231" t="s">
        <v>133</v>
      </c>
      <c r="AU209" s="231" t="s">
        <v>84</v>
      </c>
      <c r="AY209" s="17" t="s">
        <v>130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82</v>
      </c>
      <c r="BK209" s="232">
        <f>ROUND(I209*H209,2)</f>
        <v>0</v>
      </c>
      <c r="BL209" s="17" t="s">
        <v>146</v>
      </c>
      <c r="BM209" s="231" t="s">
        <v>814</v>
      </c>
    </row>
    <row r="210" s="2" customFormat="1" ht="24.15" customHeight="1">
      <c r="A210" s="38"/>
      <c r="B210" s="39"/>
      <c r="C210" s="219" t="s">
        <v>393</v>
      </c>
      <c r="D210" s="219" t="s">
        <v>133</v>
      </c>
      <c r="E210" s="220" t="s">
        <v>815</v>
      </c>
      <c r="F210" s="221" t="s">
        <v>816</v>
      </c>
      <c r="G210" s="222" t="s">
        <v>163</v>
      </c>
      <c r="H210" s="223">
        <v>1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39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0.26200000000000001</v>
      </c>
      <c r="T210" s="230">
        <f>S210*H210</f>
        <v>0.26200000000000001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146</v>
      </c>
      <c r="AT210" s="231" t="s">
        <v>133</v>
      </c>
      <c r="AU210" s="231" t="s">
        <v>84</v>
      </c>
      <c r="AY210" s="17" t="s">
        <v>130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82</v>
      </c>
      <c r="BK210" s="232">
        <f>ROUND(I210*H210,2)</f>
        <v>0</v>
      </c>
      <c r="BL210" s="17" t="s">
        <v>146</v>
      </c>
      <c r="BM210" s="231" t="s">
        <v>817</v>
      </c>
    </row>
    <row r="211" s="2" customFormat="1" ht="24.15" customHeight="1">
      <c r="A211" s="38"/>
      <c r="B211" s="39"/>
      <c r="C211" s="219" t="s">
        <v>397</v>
      </c>
      <c r="D211" s="219" t="s">
        <v>133</v>
      </c>
      <c r="E211" s="220" t="s">
        <v>818</v>
      </c>
      <c r="F211" s="221" t="s">
        <v>819</v>
      </c>
      <c r="G211" s="222" t="s">
        <v>163</v>
      </c>
      <c r="H211" s="223">
        <v>1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39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0.22800000000000001</v>
      </c>
      <c r="T211" s="230">
        <f>S211*H211</f>
        <v>0.22800000000000001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146</v>
      </c>
      <c r="AT211" s="231" t="s">
        <v>133</v>
      </c>
      <c r="AU211" s="231" t="s">
        <v>84</v>
      </c>
      <c r="AY211" s="17" t="s">
        <v>130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82</v>
      </c>
      <c r="BK211" s="232">
        <f>ROUND(I211*H211,2)</f>
        <v>0</v>
      </c>
      <c r="BL211" s="17" t="s">
        <v>146</v>
      </c>
      <c r="BM211" s="231" t="s">
        <v>820</v>
      </c>
    </row>
    <row r="212" s="2" customFormat="1" ht="24.15" customHeight="1">
      <c r="A212" s="38"/>
      <c r="B212" s="39"/>
      <c r="C212" s="219" t="s">
        <v>401</v>
      </c>
      <c r="D212" s="219" t="s">
        <v>133</v>
      </c>
      <c r="E212" s="220" t="s">
        <v>821</v>
      </c>
      <c r="F212" s="221" t="s">
        <v>822</v>
      </c>
      <c r="G212" s="222" t="s">
        <v>699</v>
      </c>
      <c r="H212" s="223">
        <v>102.86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39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0.045999999999999999</v>
      </c>
      <c r="T212" s="230">
        <f>S212*H212</f>
        <v>4.73156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146</v>
      </c>
      <c r="AT212" s="231" t="s">
        <v>133</v>
      </c>
      <c r="AU212" s="231" t="s">
        <v>84</v>
      </c>
      <c r="AY212" s="17" t="s">
        <v>130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82</v>
      </c>
      <c r="BK212" s="232">
        <f>ROUND(I212*H212,2)</f>
        <v>0</v>
      </c>
      <c r="BL212" s="17" t="s">
        <v>146</v>
      </c>
      <c r="BM212" s="231" t="s">
        <v>823</v>
      </c>
    </row>
    <row r="213" s="13" customFormat="1">
      <c r="A213" s="13"/>
      <c r="B213" s="233"/>
      <c r="C213" s="234"/>
      <c r="D213" s="235" t="s">
        <v>173</v>
      </c>
      <c r="E213" s="236" t="s">
        <v>1</v>
      </c>
      <c r="F213" s="237" t="s">
        <v>824</v>
      </c>
      <c r="G213" s="234"/>
      <c r="H213" s="238">
        <v>102.86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173</v>
      </c>
      <c r="AU213" s="244" t="s">
        <v>84</v>
      </c>
      <c r="AV213" s="13" t="s">
        <v>84</v>
      </c>
      <c r="AW213" s="13" t="s">
        <v>31</v>
      </c>
      <c r="AX213" s="13" t="s">
        <v>82</v>
      </c>
      <c r="AY213" s="244" t="s">
        <v>130</v>
      </c>
    </row>
    <row r="214" s="12" customFormat="1" ht="22.8" customHeight="1">
      <c r="A214" s="12"/>
      <c r="B214" s="203"/>
      <c r="C214" s="204"/>
      <c r="D214" s="205" t="s">
        <v>73</v>
      </c>
      <c r="E214" s="217" t="s">
        <v>825</v>
      </c>
      <c r="F214" s="217" t="s">
        <v>826</v>
      </c>
      <c r="G214" s="204"/>
      <c r="H214" s="204"/>
      <c r="I214" s="207"/>
      <c r="J214" s="218">
        <f>BK214</f>
        <v>0</v>
      </c>
      <c r="K214" s="204"/>
      <c r="L214" s="209"/>
      <c r="M214" s="210"/>
      <c r="N214" s="211"/>
      <c r="O214" s="211"/>
      <c r="P214" s="212">
        <f>SUM(P215:P219)</f>
        <v>0</v>
      </c>
      <c r="Q214" s="211"/>
      <c r="R214" s="212">
        <f>SUM(R215:R219)</f>
        <v>0</v>
      </c>
      <c r="S214" s="211"/>
      <c r="T214" s="213">
        <f>SUM(T215:T219)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4" t="s">
        <v>82</v>
      </c>
      <c r="AT214" s="215" t="s">
        <v>73</v>
      </c>
      <c r="AU214" s="215" t="s">
        <v>82</v>
      </c>
      <c r="AY214" s="214" t="s">
        <v>130</v>
      </c>
      <c r="BK214" s="216">
        <f>SUM(BK215:BK219)</f>
        <v>0</v>
      </c>
    </row>
    <row r="215" s="2" customFormat="1" ht="33" customHeight="1">
      <c r="A215" s="38"/>
      <c r="B215" s="39"/>
      <c r="C215" s="219" t="s">
        <v>407</v>
      </c>
      <c r="D215" s="219" t="s">
        <v>133</v>
      </c>
      <c r="E215" s="220" t="s">
        <v>827</v>
      </c>
      <c r="F215" s="221" t="s">
        <v>828</v>
      </c>
      <c r="G215" s="222" t="s">
        <v>211</v>
      </c>
      <c r="H215" s="223">
        <v>45.677999999999997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39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146</v>
      </c>
      <c r="AT215" s="231" t="s">
        <v>133</v>
      </c>
      <c r="AU215" s="231" t="s">
        <v>84</v>
      </c>
      <c r="AY215" s="17" t="s">
        <v>130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82</v>
      </c>
      <c r="BK215" s="232">
        <f>ROUND(I215*H215,2)</f>
        <v>0</v>
      </c>
      <c r="BL215" s="17" t="s">
        <v>146</v>
      </c>
      <c r="BM215" s="231" t="s">
        <v>829</v>
      </c>
    </row>
    <row r="216" s="2" customFormat="1" ht="21.75" customHeight="1">
      <c r="A216" s="38"/>
      <c r="B216" s="39"/>
      <c r="C216" s="219" t="s">
        <v>411</v>
      </c>
      <c r="D216" s="219" t="s">
        <v>133</v>
      </c>
      <c r="E216" s="220" t="s">
        <v>830</v>
      </c>
      <c r="F216" s="221" t="s">
        <v>831</v>
      </c>
      <c r="G216" s="222" t="s">
        <v>211</v>
      </c>
      <c r="H216" s="223">
        <v>1324.662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39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146</v>
      </c>
      <c r="AT216" s="231" t="s">
        <v>133</v>
      </c>
      <c r="AU216" s="231" t="s">
        <v>84</v>
      </c>
      <c r="AY216" s="17" t="s">
        <v>130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82</v>
      </c>
      <c r="BK216" s="232">
        <f>ROUND(I216*H216,2)</f>
        <v>0</v>
      </c>
      <c r="BL216" s="17" t="s">
        <v>146</v>
      </c>
      <c r="BM216" s="231" t="s">
        <v>832</v>
      </c>
    </row>
    <row r="217" s="13" customFormat="1">
      <c r="A217" s="13"/>
      <c r="B217" s="233"/>
      <c r="C217" s="234"/>
      <c r="D217" s="235" t="s">
        <v>173</v>
      </c>
      <c r="E217" s="234"/>
      <c r="F217" s="237" t="s">
        <v>833</v>
      </c>
      <c r="G217" s="234"/>
      <c r="H217" s="238">
        <v>1324.662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173</v>
      </c>
      <c r="AU217" s="244" t="s">
        <v>84</v>
      </c>
      <c r="AV217" s="13" t="s">
        <v>84</v>
      </c>
      <c r="AW217" s="13" t="s">
        <v>4</v>
      </c>
      <c r="AX217" s="13" t="s">
        <v>82</v>
      </c>
      <c r="AY217" s="244" t="s">
        <v>130</v>
      </c>
    </row>
    <row r="218" s="2" customFormat="1" ht="16.5" customHeight="1">
      <c r="A218" s="38"/>
      <c r="B218" s="39"/>
      <c r="C218" s="219" t="s">
        <v>415</v>
      </c>
      <c r="D218" s="219" t="s">
        <v>133</v>
      </c>
      <c r="E218" s="220" t="s">
        <v>834</v>
      </c>
      <c r="F218" s="221" t="s">
        <v>835</v>
      </c>
      <c r="G218" s="222" t="s">
        <v>211</v>
      </c>
      <c r="H218" s="223">
        <v>45.677999999999997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39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146</v>
      </c>
      <c r="AT218" s="231" t="s">
        <v>133</v>
      </c>
      <c r="AU218" s="231" t="s">
        <v>84</v>
      </c>
      <c r="AY218" s="17" t="s">
        <v>130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82</v>
      </c>
      <c r="BK218" s="232">
        <f>ROUND(I218*H218,2)</f>
        <v>0</v>
      </c>
      <c r="BL218" s="17" t="s">
        <v>146</v>
      </c>
      <c r="BM218" s="231" t="s">
        <v>836</v>
      </c>
    </row>
    <row r="219" s="2" customFormat="1" ht="33" customHeight="1">
      <c r="A219" s="38"/>
      <c r="B219" s="39"/>
      <c r="C219" s="219" t="s">
        <v>419</v>
      </c>
      <c r="D219" s="219" t="s">
        <v>133</v>
      </c>
      <c r="E219" s="220" t="s">
        <v>837</v>
      </c>
      <c r="F219" s="221" t="s">
        <v>838</v>
      </c>
      <c r="G219" s="222" t="s">
        <v>211</v>
      </c>
      <c r="H219" s="223">
        <v>21.670999999999999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39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146</v>
      </c>
      <c r="AT219" s="231" t="s">
        <v>133</v>
      </c>
      <c r="AU219" s="231" t="s">
        <v>84</v>
      </c>
      <c r="AY219" s="17" t="s">
        <v>130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82</v>
      </c>
      <c r="BK219" s="232">
        <f>ROUND(I219*H219,2)</f>
        <v>0</v>
      </c>
      <c r="BL219" s="17" t="s">
        <v>146</v>
      </c>
      <c r="BM219" s="231" t="s">
        <v>839</v>
      </c>
    </row>
    <row r="220" s="12" customFormat="1" ht="25.92" customHeight="1">
      <c r="A220" s="12"/>
      <c r="B220" s="203"/>
      <c r="C220" s="204"/>
      <c r="D220" s="205" t="s">
        <v>73</v>
      </c>
      <c r="E220" s="206" t="s">
        <v>128</v>
      </c>
      <c r="F220" s="206" t="s">
        <v>129</v>
      </c>
      <c r="G220" s="204"/>
      <c r="H220" s="204"/>
      <c r="I220" s="207"/>
      <c r="J220" s="208">
        <f>BK220</f>
        <v>0</v>
      </c>
      <c r="K220" s="204"/>
      <c r="L220" s="209"/>
      <c r="M220" s="210"/>
      <c r="N220" s="211"/>
      <c r="O220" s="211"/>
      <c r="P220" s="212">
        <f>P221+P231+P249+P260+P265+P270+P274+P278+P282+P288</f>
        <v>0</v>
      </c>
      <c r="Q220" s="211"/>
      <c r="R220" s="212">
        <f>R221+R231+R249+R260+R265+R270+R274+R278+R282+R288</f>
        <v>1.4709782599999999</v>
      </c>
      <c r="S220" s="211"/>
      <c r="T220" s="213">
        <f>T221+T231+T249+T260+T265+T270+T274+T278+T282+T288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84</v>
      </c>
      <c r="AT220" s="215" t="s">
        <v>73</v>
      </c>
      <c r="AU220" s="215" t="s">
        <v>74</v>
      </c>
      <c r="AY220" s="214" t="s">
        <v>130</v>
      </c>
      <c r="BK220" s="216">
        <f>BK221+BK231+BK249+BK260+BK265+BK270+BK274+BK278+BK282+BK288</f>
        <v>0</v>
      </c>
    </row>
    <row r="221" s="12" customFormat="1" ht="22.8" customHeight="1">
      <c r="A221" s="12"/>
      <c r="B221" s="203"/>
      <c r="C221" s="204"/>
      <c r="D221" s="205" t="s">
        <v>73</v>
      </c>
      <c r="E221" s="217" t="s">
        <v>840</v>
      </c>
      <c r="F221" s="217" t="s">
        <v>841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SUM(P222:P230)</f>
        <v>0</v>
      </c>
      <c r="Q221" s="211"/>
      <c r="R221" s="212">
        <f>SUM(R222:R230)</f>
        <v>1.0490096</v>
      </c>
      <c r="S221" s="211"/>
      <c r="T221" s="213">
        <f>SUM(T222:T230)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84</v>
      </c>
      <c r="AT221" s="215" t="s">
        <v>73</v>
      </c>
      <c r="AU221" s="215" t="s">
        <v>82</v>
      </c>
      <c r="AY221" s="214" t="s">
        <v>130</v>
      </c>
      <c r="BK221" s="216">
        <f>SUM(BK222:BK230)</f>
        <v>0</v>
      </c>
    </row>
    <row r="222" s="2" customFormat="1" ht="21.75" customHeight="1">
      <c r="A222" s="38"/>
      <c r="B222" s="39"/>
      <c r="C222" s="219" t="s">
        <v>423</v>
      </c>
      <c r="D222" s="219" t="s">
        <v>133</v>
      </c>
      <c r="E222" s="220" t="s">
        <v>842</v>
      </c>
      <c r="F222" s="221" t="s">
        <v>843</v>
      </c>
      <c r="G222" s="222" t="s">
        <v>699</v>
      </c>
      <c r="H222" s="223">
        <v>146.84999999999999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39</v>
      </c>
      <c r="O222" s="91"/>
      <c r="P222" s="229">
        <f>O222*H222</f>
        <v>0</v>
      </c>
      <c r="Q222" s="229">
        <v>0.00040000000000000002</v>
      </c>
      <c r="R222" s="229">
        <f>Q222*H222</f>
        <v>0.058740000000000001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137</v>
      </c>
      <c r="AT222" s="231" t="s">
        <v>133</v>
      </c>
      <c r="AU222" s="231" t="s">
        <v>84</v>
      </c>
      <c r="AY222" s="17" t="s">
        <v>130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82</v>
      </c>
      <c r="BK222" s="232">
        <f>ROUND(I222*H222,2)</f>
        <v>0</v>
      </c>
      <c r="BL222" s="17" t="s">
        <v>137</v>
      </c>
      <c r="BM222" s="231" t="s">
        <v>844</v>
      </c>
    </row>
    <row r="223" s="13" customFormat="1">
      <c r="A223" s="13"/>
      <c r="B223" s="233"/>
      <c r="C223" s="234"/>
      <c r="D223" s="235" t="s">
        <v>173</v>
      </c>
      <c r="E223" s="236" t="s">
        <v>1</v>
      </c>
      <c r="F223" s="237" t="s">
        <v>845</v>
      </c>
      <c r="G223" s="234"/>
      <c r="H223" s="238">
        <v>146.84999999999999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173</v>
      </c>
      <c r="AU223" s="244" t="s">
        <v>84</v>
      </c>
      <c r="AV223" s="13" t="s">
        <v>84</v>
      </c>
      <c r="AW223" s="13" t="s">
        <v>31</v>
      </c>
      <c r="AX223" s="13" t="s">
        <v>82</v>
      </c>
      <c r="AY223" s="244" t="s">
        <v>130</v>
      </c>
    </row>
    <row r="224" s="2" customFormat="1" ht="24.15" customHeight="1">
      <c r="A224" s="38"/>
      <c r="B224" s="39"/>
      <c r="C224" s="245" t="s">
        <v>427</v>
      </c>
      <c r="D224" s="245" t="s">
        <v>193</v>
      </c>
      <c r="E224" s="246" t="s">
        <v>846</v>
      </c>
      <c r="F224" s="247" t="s">
        <v>847</v>
      </c>
      <c r="G224" s="248" t="s">
        <v>699</v>
      </c>
      <c r="H224" s="249">
        <v>179.304</v>
      </c>
      <c r="I224" s="250"/>
      <c r="J224" s="251">
        <f>ROUND(I224*H224,2)</f>
        <v>0</v>
      </c>
      <c r="K224" s="252"/>
      <c r="L224" s="253"/>
      <c r="M224" s="254" t="s">
        <v>1</v>
      </c>
      <c r="N224" s="255" t="s">
        <v>39</v>
      </c>
      <c r="O224" s="91"/>
      <c r="P224" s="229">
        <f>O224*H224</f>
        <v>0</v>
      </c>
      <c r="Q224" s="229">
        <v>0.0054000000000000003</v>
      </c>
      <c r="R224" s="229">
        <f>Q224*H224</f>
        <v>0.96824160000000004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196</v>
      </c>
      <c r="AT224" s="231" t="s">
        <v>193</v>
      </c>
      <c r="AU224" s="231" t="s">
        <v>84</v>
      </c>
      <c r="AY224" s="17" t="s">
        <v>130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82</v>
      </c>
      <c r="BK224" s="232">
        <f>ROUND(I224*H224,2)</f>
        <v>0</v>
      </c>
      <c r="BL224" s="17" t="s">
        <v>137</v>
      </c>
      <c r="BM224" s="231" t="s">
        <v>848</v>
      </c>
    </row>
    <row r="225" s="13" customFormat="1">
      <c r="A225" s="13"/>
      <c r="B225" s="233"/>
      <c r="C225" s="234"/>
      <c r="D225" s="235" t="s">
        <v>173</v>
      </c>
      <c r="E225" s="234"/>
      <c r="F225" s="237" t="s">
        <v>849</v>
      </c>
      <c r="G225" s="234"/>
      <c r="H225" s="238">
        <v>179.304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173</v>
      </c>
      <c r="AU225" s="244" t="s">
        <v>84</v>
      </c>
      <c r="AV225" s="13" t="s">
        <v>84</v>
      </c>
      <c r="AW225" s="13" t="s">
        <v>4</v>
      </c>
      <c r="AX225" s="13" t="s">
        <v>82</v>
      </c>
      <c r="AY225" s="244" t="s">
        <v>130</v>
      </c>
    </row>
    <row r="226" s="2" customFormat="1" ht="16.5" customHeight="1">
      <c r="A226" s="38"/>
      <c r="B226" s="39"/>
      <c r="C226" s="219" t="s">
        <v>432</v>
      </c>
      <c r="D226" s="219" t="s">
        <v>133</v>
      </c>
      <c r="E226" s="220" t="s">
        <v>850</v>
      </c>
      <c r="F226" s="221" t="s">
        <v>851</v>
      </c>
      <c r="G226" s="222" t="s">
        <v>699</v>
      </c>
      <c r="H226" s="223">
        <v>73.424999999999997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39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137</v>
      </c>
      <c r="AT226" s="231" t="s">
        <v>133</v>
      </c>
      <c r="AU226" s="231" t="s">
        <v>84</v>
      </c>
      <c r="AY226" s="17" t="s">
        <v>130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82</v>
      </c>
      <c r="BK226" s="232">
        <f>ROUND(I226*H226,2)</f>
        <v>0</v>
      </c>
      <c r="BL226" s="17" t="s">
        <v>137</v>
      </c>
      <c r="BM226" s="231" t="s">
        <v>852</v>
      </c>
    </row>
    <row r="227" s="13" customFormat="1">
      <c r="A227" s="13"/>
      <c r="B227" s="233"/>
      <c r="C227" s="234"/>
      <c r="D227" s="235" t="s">
        <v>173</v>
      </c>
      <c r="E227" s="236" t="s">
        <v>1</v>
      </c>
      <c r="F227" s="237" t="s">
        <v>853</v>
      </c>
      <c r="G227" s="234"/>
      <c r="H227" s="238">
        <v>73.424999999999997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173</v>
      </c>
      <c r="AU227" s="244" t="s">
        <v>84</v>
      </c>
      <c r="AV227" s="13" t="s">
        <v>84</v>
      </c>
      <c r="AW227" s="13" t="s">
        <v>31</v>
      </c>
      <c r="AX227" s="13" t="s">
        <v>82</v>
      </c>
      <c r="AY227" s="244" t="s">
        <v>130</v>
      </c>
    </row>
    <row r="228" s="2" customFormat="1" ht="24.15" customHeight="1">
      <c r="A228" s="38"/>
      <c r="B228" s="39"/>
      <c r="C228" s="245" t="s">
        <v>437</v>
      </c>
      <c r="D228" s="245" t="s">
        <v>193</v>
      </c>
      <c r="E228" s="246" t="s">
        <v>854</v>
      </c>
      <c r="F228" s="247" t="s">
        <v>855</v>
      </c>
      <c r="G228" s="248" t="s">
        <v>856</v>
      </c>
      <c r="H228" s="249">
        <v>22.027999999999999</v>
      </c>
      <c r="I228" s="250"/>
      <c r="J228" s="251">
        <f>ROUND(I228*H228,2)</f>
        <v>0</v>
      </c>
      <c r="K228" s="252"/>
      <c r="L228" s="253"/>
      <c r="M228" s="254" t="s">
        <v>1</v>
      </c>
      <c r="N228" s="255" t="s">
        <v>39</v>
      </c>
      <c r="O228" s="91"/>
      <c r="P228" s="229">
        <f>O228*H228</f>
        <v>0</v>
      </c>
      <c r="Q228" s="229">
        <v>0.001</v>
      </c>
      <c r="R228" s="229">
        <f>Q228*H228</f>
        <v>0.022027999999999999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196</v>
      </c>
      <c r="AT228" s="231" t="s">
        <v>193</v>
      </c>
      <c r="AU228" s="231" t="s">
        <v>84</v>
      </c>
      <c r="AY228" s="17" t="s">
        <v>130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82</v>
      </c>
      <c r="BK228" s="232">
        <f>ROUND(I228*H228,2)</f>
        <v>0</v>
      </c>
      <c r="BL228" s="17" t="s">
        <v>137</v>
      </c>
      <c r="BM228" s="231" t="s">
        <v>857</v>
      </c>
    </row>
    <row r="229" s="13" customFormat="1">
      <c r="A229" s="13"/>
      <c r="B229" s="233"/>
      <c r="C229" s="234"/>
      <c r="D229" s="235" t="s">
        <v>173</v>
      </c>
      <c r="E229" s="236" t="s">
        <v>1</v>
      </c>
      <c r="F229" s="237" t="s">
        <v>858</v>
      </c>
      <c r="G229" s="234"/>
      <c r="H229" s="238">
        <v>22.027999999999999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173</v>
      </c>
      <c r="AU229" s="244" t="s">
        <v>84</v>
      </c>
      <c r="AV229" s="13" t="s">
        <v>84</v>
      </c>
      <c r="AW229" s="13" t="s">
        <v>31</v>
      </c>
      <c r="AX229" s="13" t="s">
        <v>82</v>
      </c>
      <c r="AY229" s="244" t="s">
        <v>130</v>
      </c>
    </row>
    <row r="230" s="2" customFormat="1" ht="44.25" customHeight="1">
      <c r="A230" s="38"/>
      <c r="B230" s="39"/>
      <c r="C230" s="219" t="s">
        <v>443</v>
      </c>
      <c r="D230" s="219" t="s">
        <v>133</v>
      </c>
      <c r="E230" s="220" t="s">
        <v>859</v>
      </c>
      <c r="F230" s="221" t="s">
        <v>860</v>
      </c>
      <c r="G230" s="222" t="s">
        <v>220</v>
      </c>
      <c r="H230" s="256"/>
      <c r="I230" s="224"/>
      <c r="J230" s="225">
        <f>ROUND(I230*H230,2)</f>
        <v>0</v>
      </c>
      <c r="K230" s="226"/>
      <c r="L230" s="44"/>
      <c r="M230" s="227" t="s">
        <v>1</v>
      </c>
      <c r="N230" s="228" t="s">
        <v>39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137</v>
      </c>
      <c r="AT230" s="231" t="s">
        <v>133</v>
      </c>
      <c r="AU230" s="231" t="s">
        <v>84</v>
      </c>
      <c r="AY230" s="17" t="s">
        <v>130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82</v>
      </c>
      <c r="BK230" s="232">
        <f>ROUND(I230*H230,2)</f>
        <v>0</v>
      </c>
      <c r="BL230" s="17" t="s">
        <v>137</v>
      </c>
      <c r="BM230" s="231" t="s">
        <v>861</v>
      </c>
    </row>
    <row r="231" s="12" customFormat="1" ht="22.8" customHeight="1">
      <c r="A231" s="12"/>
      <c r="B231" s="203"/>
      <c r="C231" s="204"/>
      <c r="D231" s="205" t="s">
        <v>73</v>
      </c>
      <c r="E231" s="217" t="s">
        <v>291</v>
      </c>
      <c r="F231" s="217" t="s">
        <v>292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SUM(P232:P248)</f>
        <v>0</v>
      </c>
      <c r="Q231" s="211"/>
      <c r="R231" s="212">
        <f>SUM(R232:R248)</f>
        <v>0.084350000000000008</v>
      </c>
      <c r="S231" s="211"/>
      <c r="T231" s="213">
        <f>SUM(T232:T248)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84</v>
      </c>
      <c r="AT231" s="215" t="s">
        <v>73</v>
      </c>
      <c r="AU231" s="215" t="s">
        <v>82</v>
      </c>
      <c r="AY231" s="214" t="s">
        <v>130</v>
      </c>
      <c r="BK231" s="216">
        <f>SUM(BK232:BK248)</f>
        <v>0</v>
      </c>
    </row>
    <row r="232" s="2" customFormat="1" ht="16.5" customHeight="1">
      <c r="A232" s="38"/>
      <c r="B232" s="39"/>
      <c r="C232" s="219" t="s">
        <v>447</v>
      </c>
      <c r="D232" s="219" t="s">
        <v>133</v>
      </c>
      <c r="E232" s="220" t="s">
        <v>862</v>
      </c>
      <c r="F232" s="221" t="s">
        <v>863</v>
      </c>
      <c r="G232" s="222" t="s">
        <v>163</v>
      </c>
      <c r="H232" s="223">
        <v>1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39</v>
      </c>
      <c r="O232" s="91"/>
      <c r="P232" s="229">
        <f>O232*H232</f>
        <v>0</v>
      </c>
      <c r="Q232" s="229">
        <v>0.016320000000000001</v>
      </c>
      <c r="R232" s="229">
        <f>Q232*H232</f>
        <v>0.016320000000000001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137</v>
      </c>
      <c r="AT232" s="231" t="s">
        <v>133</v>
      </c>
      <c r="AU232" s="231" t="s">
        <v>84</v>
      </c>
      <c r="AY232" s="17" t="s">
        <v>130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82</v>
      </c>
      <c r="BK232" s="232">
        <f>ROUND(I232*H232,2)</f>
        <v>0</v>
      </c>
      <c r="BL232" s="17" t="s">
        <v>137</v>
      </c>
      <c r="BM232" s="231" t="s">
        <v>864</v>
      </c>
    </row>
    <row r="233" s="2" customFormat="1" ht="16.5" customHeight="1">
      <c r="A233" s="38"/>
      <c r="B233" s="39"/>
      <c r="C233" s="219" t="s">
        <v>451</v>
      </c>
      <c r="D233" s="219" t="s">
        <v>133</v>
      </c>
      <c r="E233" s="220" t="s">
        <v>865</v>
      </c>
      <c r="F233" s="221" t="s">
        <v>866</v>
      </c>
      <c r="G233" s="222" t="s">
        <v>163</v>
      </c>
      <c r="H233" s="223">
        <v>1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39</v>
      </c>
      <c r="O233" s="91"/>
      <c r="P233" s="229">
        <f>O233*H233</f>
        <v>0</v>
      </c>
      <c r="Q233" s="229">
        <v>0.0020200000000000001</v>
      </c>
      <c r="R233" s="229">
        <f>Q233*H233</f>
        <v>0.0020200000000000001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137</v>
      </c>
      <c r="AT233" s="231" t="s">
        <v>133</v>
      </c>
      <c r="AU233" s="231" t="s">
        <v>84</v>
      </c>
      <c r="AY233" s="17" t="s">
        <v>130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82</v>
      </c>
      <c r="BK233" s="232">
        <f>ROUND(I233*H233,2)</f>
        <v>0</v>
      </c>
      <c r="BL233" s="17" t="s">
        <v>137</v>
      </c>
      <c r="BM233" s="231" t="s">
        <v>867</v>
      </c>
    </row>
    <row r="234" s="2" customFormat="1" ht="21.75" customHeight="1">
      <c r="A234" s="38"/>
      <c r="B234" s="39"/>
      <c r="C234" s="219" t="s">
        <v>455</v>
      </c>
      <c r="D234" s="219" t="s">
        <v>133</v>
      </c>
      <c r="E234" s="220" t="s">
        <v>868</v>
      </c>
      <c r="F234" s="221" t="s">
        <v>869</v>
      </c>
      <c r="G234" s="222" t="s">
        <v>136</v>
      </c>
      <c r="H234" s="223">
        <v>24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39</v>
      </c>
      <c r="O234" s="91"/>
      <c r="P234" s="229">
        <f>O234*H234</f>
        <v>0</v>
      </c>
      <c r="Q234" s="229">
        <v>0.00142</v>
      </c>
      <c r="R234" s="229">
        <f>Q234*H234</f>
        <v>0.034079999999999999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137</v>
      </c>
      <c r="AT234" s="231" t="s">
        <v>133</v>
      </c>
      <c r="AU234" s="231" t="s">
        <v>84</v>
      </c>
      <c r="AY234" s="17" t="s">
        <v>130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82</v>
      </c>
      <c r="BK234" s="232">
        <f>ROUND(I234*H234,2)</f>
        <v>0</v>
      </c>
      <c r="BL234" s="17" t="s">
        <v>137</v>
      </c>
      <c r="BM234" s="231" t="s">
        <v>870</v>
      </c>
    </row>
    <row r="235" s="2" customFormat="1" ht="24.15" customHeight="1">
      <c r="A235" s="38"/>
      <c r="B235" s="39"/>
      <c r="C235" s="245" t="s">
        <v>459</v>
      </c>
      <c r="D235" s="245" t="s">
        <v>193</v>
      </c>
      <c r="E235" s="246" t="s">
        <v>871</v>
      </c>
      <c r="F235" s="247" t="s">
        <v>872</v>
      </c>
      <c r="G235" s="248" t="s">
        <v>163</v>
      </c>
      <c r="H235" s="249">
        <v>8</v>
      </c>
      <c r="I235" s="250"/>
      <c r="J235" s="251">
        <f>ROUND(I235*H235,2)</f>
        <v>0</v>
      </c>
      <c r="K235" s="252"/>
      <c r="L235" s="253"/>
      <c r="M235" s="254" t="s">
        <v>1</v>
      </c>
      <c r="N235" s="255" t="s">
        <v>39</v>
      </c>
      <c r="O235" s="91"/>
      <c r="P235" s="229">
        <f>O235*H235</f>
        <v>0</v>
      </c>
      <c r="Q235" s="229">
        <v>0.00029999999999999997</v>
      </c>
      <c r="R235" s="229">
        <f>Q235*H235</f>
        <v>0.0023999999999999998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196</v>
      </c>
      <c r="AT235" s="231" t="s">
        <v>193</v>
      </c>
      <c r="AU235" s="231" t="s">
        <v>84</v>
      </c>
      <c r="AY235" s="17" t="s">
        <v>130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82</v>
      </c>
      <c r="BK235" s="232">
        <f>ROUND(I235*H235,2)</f>
        <v>0</v>
      </c>
      <c r="BL235" s="17" t="s">
        <v>137</v>
      </c>
      <c r="BM235" s="231" t="s">
        <v>873</v>
      </c>
    </row>
    <row r="236" s="2" customFormat="1" ht="21.75" customHeight="1">
      <c r="A236" s="38"/>
      <c r="B236" s="39"/>
      <c r="C236" s="245" t="s">
        <v>463</v>
      </c>
      <c r="D236" s="245" t="s">
        <v>193</v>
      </c>
      <c r="E236" s="246" t="s">
        <v>874</v>
      </c>
      <c r="F236" s="247" t="s">
        <v>875</v>
      </c>
      <c r="G236" s="248" t="s">
        <v>163</v>
      </c>
      <c r="H236" s="249">
        <v>1</v>
      </c>
      <c r="I236" s="250"/>
      <c r="J236" s="251">
        <f>ROUND(I236*H236,2)</f>
        <v>0</v>
      </c>
      <c r="K236" s="252"/>
      <c r="L236" s="253"/>
      <c r="M236" s="254" t="s">
        <v>1</v>
      </c>
      <c r="N236" s="255" t="s">
        <v>39</v>
      </c>
      <c r="O236" s="91"/>
      <c r="P236" s="229">
        <f>O236*H236</f>
        <v>0</v>
      </c>
      <c r="Q236" s="229">
        <v>0.00029999999999999997</v>
      </c>
      <c r="R236" s="229">
        <f>Q236*H236</f>
        <v>0.00029999999999999997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196</v>
      </c>
      <c r="AT236" s="231" t="s">
        <v>193</v>
      </c>
      <c r="AU236" s="231" t="s">
        <v>84</v>
      </c>
      <c r="AY236" s="17" t="s">
        <v>130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82</v>
      </c>
      <c r="BK236" s="232">
        <f>ROUND(I236*H236,2)</f>
        <v>0</v>
      </c>
      <c r="BL236" s="17" t="s">
        <v>137</v>
      </c>
      <c r="BM236" s="231" t="s">
        <v>876</v>
      </c>
    </row>
    <row r="237" s="2" customFormat="1" ht="24.15" customHeight="1">
      <c r="A237" s="38"/>
      <c r="B237" s="39"/>
      <c r="C237" s="245" t="s">
        <v>467</v>
      </c>
      <c r="D237" s="245" t="s">
        <v>193</v>
      </c>
      <c r="E237" s="246" t="s">
        <v>877</v>
      </c>
      <c r="F237" s="247" t="s">
        <v>878</v>
      </c>
      <c r="G237" s="248" t="s">
        <v>163</v>
      </c>
      <c r="H237" s="249">
        <v>6</v>
      </c>
      <c r="I237" s="250"/>
      <c r="J237" s="251">
        <f>ROUND(I237*H237,2)</f>
        <v>0</v>
      </c>
      <c r="K237" s="252"/>
      <c r="L237" s="253"/>
      <c r="M237" s="254" t="s">
        <v>1</v>
      </c>
      <c r="N237" s="255" t="s">
        <v>39</v>
      </c>
      <c r="O237" s="91"/>
      <c r="P237" s="229">
        <f>O237*H237</f>
        <v>0</v>
      </c>
      <c r="Q237" s="229">
        <v>0.00059999999999999995</v>
      </c>
      <c r="R237" s="229">
        <f>Q237*H237</f>
        <v>0.0035999999999999999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196</v>
      </c>
      <c r="AT237" s="231" t="s">
        <v>193</v>
      </c>
      <c r="AU237" s="231" t="s">
        <v>84</v>
      </c>
      <c r="AY237" s="17" t="s">
        <v>130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82</v>
      </c>
      <c r="BK237" s="232">
        <f>ROUND(I237*H237,2)</f>
        <v>0</v>
      </c>
      <c r="BL237" s="17" t="s">
        <v>137</v>
      </c>
      <c r="BM237" s="231" t="s">
        <v>879</v>
      </c>
    </row>
    <row r="238" s="2" customFormat="1" ht="16.5" customHeight="1">
      <c r="A238" s="38"/>
      <c r="B238" s="39"/>
      <c r="C238" s="245" t="s">
        <v>471</v>
      </c>
      <c r="D238" s="245" t="s">
        <v>193</v>
      </c>
      <c r="E238" s="246" t="s">
        <v>880</v>
      </c>
      <c r="F238" s="247" t="s">
        <v>881</v>
      </c>
      <c r="G238" s="248" t="s">
        <v>163</v>
      </c>
      <c r="H238" s="249">
        <v>1</v>
      </c>
      <c r="I238" s="250"/>
      <c r="J238" s="251">
        <f>ROUND(I238*H238,2)</f>
        <v>0</v>
      </c>
      <c r="K238" s="252"/>
      <c r="L238" s="253"/>
      <c r="M238" s="254" t="s">
        <v>1</v>
      </c>
      <c r="N238" s="255" t="s">
        <v>39</v>
      </c>
      <c r="O238" s="91"/>
      <c r="P238" s="229">
        <f>O238*H238</f>
        <v>0</v>
      </c>
      <c r="Q238" s="229">
        <v>0.00029999999999999997</v>
      </c>
      <c r="R238" s="229">
        <f>Q238*H238</f>
        <v>0.00029999999999999997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196</v>
      </c>
      <c r="AT238" s="231" t="s">
        <v>193</v>
      </c>
      <c r="AU238" s="231" t="s">
        <v>84</v>
      </c>
      <c r="AY238" s="17" t="s">
        <v>130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82</v>
      </c>
      <c r="BK238" s="232">
        <f>ROUND(I238*H238,2)</f>
        <v>0</v>
      </c>
      <c r="BL238" s="17" t="s">
        <v>137</v>
      </c>
      <c r="BM238" s="231" t="s">
        <v>882</v>
      </c>
    </row>
    <row r="239" s="2" customFormat="1" ht="21.75" customHeight="1">
      <c r="A239" s="38"/>
      <c r="B239" s="39"/>
      <c r="C239" s="219" t="s">
        <v>475</v>
      </c>
      <c r="D239" s="219" t="s">
        <v>133</v>
      </c>
      <c r="E239" s="220" t="s">
        <v>883</v>
      </c>
      <c r="F239" s="221" t="s">
        <v>884</v>
      </c>
      <c r="G239" s="222" t="s">
        <v>136</v>
      </c>
      <c r="H239" s="223">
        <v>7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39</v>
      </c>
      <c r="O239" s="91"/>
      <c r="P239" s="229">
        <f>O239*H239</f>
        <v>0</v>
      </c>
      <c r="Q239" s="229">
        <v>0.00072999999999999996</v>
      </c>
      <c r="R239" s="229">
        <f>Q239*H239</f>
        <v>0.00511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137</v>
      </c>
      <c r="AT239" s="231" t="s">
        <v>133</v>
      </c>
      <c r="AU239" s="231" t="s">
        <v>84</v>
      </c>
      <c r="AY239" s="17" t="s">
        <v>130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82</v>
      </c>
      <c r="BK239" s="232">
        <f>ROUND(I239*H239,2)</f>
        <v>0</v>
      </c>
      <c r="BL239" s="17" t="s">
        <v>137</v>
      </c>
      <c r="BM239" s="231" t="s">
        <v>885</v>
      </c>
    </row>
    <row r="240" s="2" customFormat="1" ht="16.5" customHeight="1">
      <c r="A240" s="38"/>
      <c r="B240" s="39"/>
      <c r="C240" s="245" t="s">
        <v>479</v>
      </c>
      <c r="D240" s="245" t="s">
        <v>193</v>
      </c>
      <c r="E240" s="246" t="s">
        <v>886</v>
      </c>
      <c r="F240" s="247" t="s">
        <v>887</v>
      </c>
      <c r="G240" s="248" t="s">
        <v>163</v>
      </c>
      <c r="H240" s="249">
        <v>2</v>
      </c>
      <c r="I240" s="250"/>
      <c r="J240" s="251">
        <f>ROUND(I240*H240,2)</f>
        <v>0</v>
      </c>
      <c r="K240" s="252"/>
      <c r="L240" s="253"/>
      <c r="M240" s="254" t="s">
        <v>1</v>
      </c>
      <c r="N240" s="255" t="s">
        <v>39</v>
      </c>
      <c r="O240" s="91"/>
      <c r="P240" s="229">
        <f>O240*H240</f>
        <v>0</v>
      </c>
      <c r="Q240" s="229">
        <v>0.00012</v>
      </c>
      <c r="R240" s="229">
        <f>Q240*H240</f>
        <v>0.00024000000000000001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196</v>
      </c>
      <c r="AT240" s="231" t="s">
        <v>193</v>
      </c>
      <c r="AU240" s="231" t="s">
        <v>84</v>
      </c>
      <c r="AY240" s="17" t="s">
        <v>130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82</v>
      </c>
      <c r="BK240" s="232">
        <f>ROUND(I240*H240,2)</f>
        <v>0</v>
      </c>
      <c r="BL240" s="17" t="s">
        <v>137</v>
      </c>
      <c r="BM240" s="231" t="s">
        <v>888</v>
      </c>
    </row>
    <row r="241" s="2" customFormat="1" ht="16.5" customHeight="1">
      <c r="A241" s="38"/>
      <c r="B241" s="39"/>
      <c r="C241" s="245" t="s">
        <v>483</v>
      </c>
      <c r="D241" s="245" t="s">
        <v>193</v>
      </c>
      <c r="E241" s="246" t="s">
        <v>889</v>
      </c>
      <c r="F241" s="247" t="s">
        <v>890</v>
      </c>
      <c r="G241" s="248" t="s">
        <v>163</v>
      </c>
      <c r="H241" s="249">
        <v>3</v>
      </c>
      <c r="I241" s="250"/>
      <c r="J241" s="251">
        <f>ROUND(I241*H241,2)</f>
        <v>0</v>
      </c>
      <c r="K241" s="252"/>
      <c r="L241" s="253"/>
      <c r="M241" s="254" t="s">
        <v>1</v>
      </c>
      <c r="N241" s="255" t="s">
        <v>39</v>
      </c>
      <c r="O241" s="91"/>
      <c r="P241" s="229">
        <f>O241*H241</f>
        <v>0</v>
      </c>
      <c r="Q241" s="229">
        <v>0.00010000000000000001</v>
      </c>
      <c r="R241" s="229">
        <f>Q241*H241</f>
        <v>0.00030000000000000003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196</v>
      </c>
      <c r="AT241" s="231" t="s">
        <v>193</v>
      </c>
      <c r="AU241" s="231" t="s">
        <v>84</v>
      </c>
      <c r="AY241" s="17" t="s">
        <v>130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82</v>
      </c>
      <c r="BK241" s="232">
        <f>ROUND(I241*H241,2)</f>
        <v>0</v>
      </c>
      <c r="BL241" s="17" t="s">
        <v>137</v>
      </c>
      <c r="BM241" s="231" t="s">
        <v>891</v>
      </c>
    </row>
    <row r="242" s="2" customFormat="1" ht="16.5" customHeight="1">
      <c r="A242" s="38"/>
      <c r="B242" s="39"/>
      <c r="C242" s="245" t="s">
        <v>487</v>
      </c>
      <c r="D242" s="245" t="s">
        <v>193</v>
      </c>
      <c r="E242" s="246" t="s">
        <v>892</v>
      </c>
      <c r="F242" s="247" t="s">
        <v>893</v>
      </c>
      <c r="G242" s="248" t="s">
        <v>163</v>
      </c>
      <c r="H242" s="249">
        <v>2</v>
      </c>
      <c r="I242" s="250"/>
      <c r="J242" s="251">
        <f>ROUND(I242*H242,2)</f>
        <v>0</v>
      </c>
      <c r="K242" s="252"/>
      <c r="L242" s="253"/>
      <c r="M242" s="254" t="s">
        <v>1</v>
      </c>
      <c r="N242" s="255" t="s">
        <v>39</v>
      </c>
      <c r="O242" s="91"/>
      <c r="P242" s="229">
        <f>O242*H242</f>
        <v>0</v>
      </c>
      <c r="Q242" s="229">
        <v>3.0000000000000001E-05</v>
      </c>
      <c r="R242" s="229">
        <f>Q242*H242</f>
        <v>6.0000000000000002E-05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196</v>
      </c>
      <c r="AT242" s="231" t="s">
        <v>193</v>
      </c>
      <c r="AU242" s="231" t="s">
        <v>84</v>
      </c>
      <c r="AY242" s="17" t="s">
        <v>130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82</v>
      </c>
      <c r="BK242" s="232">
        <f>ROUND(I242*H242,2)</f>
        <v>0</v>
      </c>
      <c r="BL242" s="17" t="s">
        <v>137</v>
      </c>
      <c r="BM242" s="231" t="s">
        <v>894</v>
      </c>
    </row>
    <row r="243" s="2" customFormat="1" ht="16.5" customHeight="1">
      <c r="A243" s="38"/>
      <c r="B243" s="39"/>
      <c r="C243" s="219" t="s">
        <v>491</v>
      </c>
      <c r="D243" s="219" t="s">
        <v>133</v>
      </c>
      <c r="E243" s="220" t="s">
        <v>895</v>
      </c>
      <c r="F243" s="221" t="s">
        <v>896</v>
      </c>
      <c r="G243" s="222" t="s">
        <v>163</v>
      </c>
      <c r="H243" s="223">
        <v>1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39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137</v>
      </c>
      <c r="AT243" s="231" t="s">
        <v>133</v>
      </c>
      <c r="AU243" s="231" t="s">
        <v>84</v>
      </c>
      <c r="AY243" s="17" t="s">
        <v>130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82</v>
      </c>
      <c r="BK243" s="232">
        <f>ROUND(I243*H243,2)</f>
        <v>0</v>
      </c>
      <c r="BL243" s="17" t="s">
        <v>137</v>
      </c>
      <c r="BM243" s="231" t="s">
        <v>897</v>
      </c>
    </row>
    <row r="244" s="2" customFormat="1" ht="21.75" customHeight="1">
      <c r="A244" s="38"/>
      <c r="B244" s="39"/>
      <c r="C244" s="219" t="s">
        <v>497</v>
      </c>
      <c r="D244" s="219" t="s">
        <v>133</v>
      </c>
      <c r="E244" s="220" t="s">
        <v>898</v>
      </c>
      <c r="F244" s="221" t="s">
        <v>899</v>
      </c>
      <c r="G244" s="222" t="s">
        <v>163</v>
      </c>
      <c r="H244" s="223">
        <v>6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39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137</v>
      </c>
      <c r="AT244" s="231" t="s">
        <v>133</v>
      </c>
      <c r="AU244" s="231" t="s">
        <v>84</v>
      </c>
      <c r="AY244" s="17" t="s">
        <v>130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82</v>
      </c>
      <c r="BK244" s="232">
        <f>ROUND(I244*H244,2)</f>
        <v>0</v>
      </c>
      <c r="BL244" s="17" t="s">
        <v>137</v>
      </c>
      <c r="BM244" s="231" t="s">
        <v>900</v>
      </c>
    </row>
    <row r="245" s="2" customFormat="1" ht="16.5" customHeight="1">
      <c r="A245" s="38"/>
      <c r="B245" s="39"/>
      <c r="C245" s="219" t="s">
        <v>501</v>
      </c>
      <c r="D245" s="219" t="s">
        <v>133</v>
      </c>
      <c r="E245" s="220" t="s">
        <v>901</v>
      </c>
      <c r="F245" s="221" t="s">
        <v>902</v>
      </c>
      <c r="G245" s="222" t="s">
        <v>163</v>
      </c>
      <c r="H245" s="223">
        <v>6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39</v>
      </c>
      <c r="O245" s="91"/>
      <c r="P245" s="229">
        <f>O245*H245</f>
        <v>0</v>
      </c>
      <c r="Q245" s="229">
        <v>0.00056999999999999998</v>
      </c>
      <c r="R245" s="229">
        <f>Q245*H245</f>
        <v>0.0034199999999999999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137</v>
      </c>
      <c r="AT245" s="231" t="s">
        <v>133</v>
      </c>
      <c r="AU245" s="231" t="s">
        <v>84</v>
      </c>
      <c r="AY245" s="17" t="s">
        <v>130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82</v>
      </c>
      <c r="BK245" s="232">
        <f>ROUND(I245*H245,2)</f>
        <v>0</v>
      </c>
      <c r="BL245" s="17" t="s">
        <v>137</v>
      </c>
      <c r="BM245" s="231" t="s">
        <v>903</v>
      </c>
    </row>
    <row r="246" s="2" customFormat="1" ht="37.8" customHeight="1">
      <c r="A246" s="38"/>
      <c r="B246" s="39"/>
      <c r="C246" s="245" t="s">
        <v>505</v>
      </c>
      <c r="D246" s="245" t="s">
        <v>193</v>
      </c>
      <c r="E246" s="246" t="s">
        <v>904</v>
      </c>
      <c r="F246" s="247" t="s">
        <v>905</v>
      </c>
      <c r="G246" s="248" t="s">
        <v>163</v>
      </c>
      <c r="H246" s="249">
        <v>6</v>
      </c>
      <c r="I246" s="250"/>
      <c r="J246" s="251">
        <f>ROUND(I246*H246,2)</f>
        <v>0</v>
      </c>
      <c r="K246" s="252"/>
      <c r="L246" s="253"/>
      <c r="M246" s="254" t="s">
        <v>1</v>
      </c>
      <c r="N246" s="255" t="s">
        <v>39</v>
      </c>
      <c r="O246" s="91"/>
      <c r="P246" s="229">
        <f>O246*H246</f>
        <v>0</v>
      </c>
      <c r="Q246" s="229">
        <v>0.0027000000000000001</v>
      </c>
      <c r="R246" s="229">
        <f>Q246*H246</f>
        <v>0.016199999999999999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196</v>
      </c>
      <c r="AT246" s="231" t="s">
        <v>193</v>
      </c>
      <c r="AU246" s="231" t="s">
        <v>84</v>
      </c>
      <c r="AY246" s="17" t="s">
        <v>130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82</v>
      </c>
      <c r="BK246" s="232">
        <f>ROUND(I246*H246,2)</f>
        <v>0</v>
      </c>
      <c r="BL246" s="17" t="s">
        <v>137</v>
      </c>
      <c r="BM246" s="231" t="s">
        <v>906</v>
      </c>
    </row>
    <row r="247" s="2" customFormat="1" ht="21.75" customHeight="1">
      <c r="A247" s="38"/>
      <c r="B247" s="39"/>
      <c r="C247" s="219" t="s">
        <v>509</v>
      </c>
      <c r="D247" s="219" t="s">
        <v>133</v>
      </c>
      <c r="E247" s="220" t="s">
        <v>907</v>
      </c>
      <c r="F247" s="221" t="s">
        <v>908</v>
      </c>
      <c r="G247" s="222" t="s">
        <v>136</v>
      </c>
      <c r="H247" s="223">
        <v>27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39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137</v>
      </c>
      <c r="AT247" s="231" t="s">
        <v>133</v>
      </c>
      <c r="AU247" s="231" t="s">
        <v>84</v>
      </c>
      <c r="AY247" s="17" t="s">
        <v>130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82</v>
      </c>
      <c r="BK247" s="232">
        <f>ROUND(I247*H247,2)</f>
        <v>0</v>
      </c>
      <c r="BL247" s="17" t="s">
        <v>137</v>
      </c>
      <c r="BM247" s="231" t="s">
        <v>909</v>
      </c>
    </row>
    <row r="248" s="2" customFormat="1" ht="24.15" customHeight="1">
      <c r="A248" s="38"/>
      <c r="B248" s="39"/>
      <c r="C248" s="219" t="s">
        <v>513</v>
      </c>
      <c r="D248" s="219" t="s">
        <v>133</v>
      </c>
      <c r="E248" s="220" t="s">
        <v>296</v>
      </c>
      <c r="F248" s="221" t="s">
        <v>297</v>
      </c>
      <c r="G248" s="222" t="s">
        <v>220</v>
      </c>
      <c r="H248" s="256"/>
      <c r="I248" s="224"/>
      <c r="J248" s="225">
        <f>ROUND(I248*H248,2)</f>
        <v>0</v>
      </c>
      <c r="K248" s="226"/>
      <c r="L248" s="44"/>
      <c r="M248" s="227" t="s">
        <v>1</v>
      </c>
      <c r="N248" s="228" t="s">
        <v>39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137</v>
      </c>
      <c r="AT248" s="231" t="s">
        <v>133</v>
      </c>
      <c r="AU248" s="231" t="s">
        <v>84</v>
      </c>
      <c r="AY248" s="17" t="s">
        <v>130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82</v>
      </c>
      <c r="BK248" s="232">
        <f>ROUND(I248*H248,2)</f>
        <v>0</v>
      </c>
      <c r="BL248" s="17" t="s">
        <v>137</v>
      </c>
      <c r="BM248" s="231" t="s">
        <v>910</v>
      </c>
    </row>
    <row r="249" s="12" customFormat="1" ht="22.8" customHeight="1">
      <c r="A249" s="12"/>
      <c r="B249" s="203"/>
      <c r="C249" s="204"/>
      <c r="D249" s="205" t="s">
        <v>73</v>
      </c>
      <c r="E249" s="217" t="s">
        <v>911</v>
      </c>
      <c r="F249" s="217" t="s">
        <v>912</v>
      </c>
      <c r="G249" s="204"/>
      <c r="H249" s="204"/>
      <c r="I249" s="207"/>
      <c r="J249" s="218">
        <f>BK249</f>
        <v>0</v>
      </c>
      <c r="K249" s="204"/>
      <c r="L249" s="209"/>
      <c r="M249" s="210"/>
      <c r="N249" s="211"/>
      <c r="O249" s="211"/>
      <c r="P249" s="212">
        <f>SUM(P250:P259)</f>
        <v>0</v>
      </c>
      <c r="Q249" s="211"/>
      <c r="R249" s="212">
        <f>SUM(R250:R259)</f>
        <v>0.022240000000000003</v>
      </c>
      <c r="S249" s="211"/>
      <c r="T249" s="213">
        <f>SUM(T250:T259)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4" t="s">
        <v>84</v>
      </c>
      <c r="AT249" s="215" t="s">
        <v>73</v>
      </c>
      <c r="AU249" s="215" t="s">
        <v>82</v>
      </c>
      <c r="AY249" s="214" t="s">
        <v>130</v>
      </c>
      <c r="BK249" s="216">
        <f>SUM(BK250:BK259)</f>
        <v>0</v>
      </c>
    </row>
    <row r="250" s="2" customFormat="1" ht="24.15" customHeight="1">
      <c r="A250" s="38"/>
      <c r="B250" s="39"/>
      <c r="C250" s="219" t="s">
        <v>517</v>
      </c>
      <c r="D250" s="219" t="s">
        <v>133</v>
      </c>
      <c r="E250" s="220" t="s">
        <v>913</v>
      </c>
      <c r="F250" s="221" t="s">
        <v>914</v>
      </c>
      <c r="G250" s="222" t="s">
        <v>163</v>
      </c>
      <c r="H250" s="223">
        <v>1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39</v>
      </c>
      <c r="O250" s="91"/>
      <c r="P250" s="229">
        <f>O250*H250</f>
        <v>0</v>
      </c>
      <c r="Q250" s="229">
        <v>0.00183</v>
      </c>
      <c r="R250" s="229">
        <f>Q250*H250</f>
        <v>0.00183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137</v>
      </c>
      <c r="AT250" s="231" t="s">
        <v>133</v>
      </c>
      <c r="AU250" s="231" t="s">
        <v>84</v>
      </c>
      <c r="AY250" s="17" t="s">
        <v>130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82</v>
      </c>
      <c r="BK250" s="232">
        <f>ROUND(I250*H250,2)</f>
        <v>0</v>
      </c>
      <c r="BL250" s="17" t="s">
        <v>137</v>
      </c>
      <c r="BM250" s="231" t="s">
        <v>915</v>
      </c>
    </row>
    <row r="251" s="2" customFormat="1" ht="24.15" customHeight="1">
      <c r="A251" s="38"/>
      <c r="B251" s="39"/>
      <c r="C251" s="219" t="s">
        <v>521</v>
      </c>
      <c r="D251" s="219" t="s">
        <v>133</v>
      </c>
      <c r="E251" s="220" t="s">
        <v>916</v>
      </c>
      <c r="F251" s="221" t="s">
        <v>917</v>
      </c>
      <c r="G251" s="222" t="s">
        <v>136</v>
      </c>
      <c r="H251" s="223">
        <v>3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39</v>
      </c>
      <c r="O251" s="91"/>
      <c r="P251" s="229">
        <f>O251*H251</f>
        <v>0</v>
      </c>
      <c r="Q251" s="229">
        <v>0.00051000000000000004</v>
      </c>
      <c r="R251" s="229">
        <f>Q251*H251</f>
        <v>0.0015300000000000001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137</v>
      </c>
      <c r="AT251" s="231" t="s">
        <v>133</v>
      </c>
      <c r="AU251" s="231" t="s">
        <v>84</v>
      </c>
      <c r="AY251" s="17" t="s">
        <v>130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82</v>
      </c>
      <c r="BK251" s="232">
        <f>ROUND(I251*H251,2)</f>
        <v>0</v>
      </c>
      <c r="BL251" s="17" t="s">
        <v>137</v>
      </c>
      <c r="BM251" s="231" t="s">
        <v>918</v>
      </c>
    </row>
    <row r="252" s="2" customFormat="1" ht="24.15" customHeight="1">
      <c r="A252" s="38"/>
      <c r="B252" s="39"/>
      <c r="C252" s="219" t="s">
        <v>525</v>
      </c>
      <c r="D252" s="219" t="s">
        <v>133</v>
      </c>
      <c r="E252" s="220" t="s">
        <v>919</v>
      </c>
      <c r="F252" s="221" t="s">
        <v>920</v>
      </c>
      <c r="G252" s="222" t="s">
        <v>136</v>
      </c>
      <c r="H252" s="223">
        <v>10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39</v>
      </c>
      <c r="O252" s="91"/>
      <c r="P252" s="229">
        <f>O252*H252</f>
        <v>0</v>
      </c>
      <c r="Q252" s="229">
        <v>0.00116</v>
      </c>
      <c r="R252" s="229">
        <f>Q252*H252</f>
        <v>0.011599999999999999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137</v>
      </c>
      <c r="AT252" s="231" t="s">
        <v>133</v>
      </c>
      <c r="AU252" s="231" t="s">
        <v>84</v>
      </c>
      <c r="AY252" s="17" t="s">
        <v>130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82</v>
      </c>
      <c r="BK252" s="232">
        <f>ROUND(I252*H252,2)</f>
        <v>0</v>
      </c>
      <c r="BL252" s="17" t="s">
        <v>137</v>
      </c>
      <c r="BM252" s="231" t="s">
        <v>921</v>
      </c>
    </row>
    <row r="253" s="2" customFormat="1" ht="16.5" customHeight="1">
      <c r="A253" s="38"/>
      <c r="B253" s="39"/>
      <c r="C253" s="219" t="s">
        <v>529</v>
      </c>
      <c r="D253" s="219" t="s">
        <v>133</v>
      </c>
      <c r="E253" s="220" t="s">
        <v>922</v>
      </c>
      <c r="F253" s="221" t="s">
        <v>923</v>
      </c>
      <c r="G253" s="222" t="s">
        <v>136</v>
      </c>
      <c r="H253" s="223">
        <v>3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39</v>
      </c>
      <c r="O253" s="91"/>
      <c r="P253" s="229">
        <f>O253*H253</f>
        <v>0</v>
      </c>
      <c r="Q253" s="229">
        <v>6.9999999999999994E-05</v>
      </c>
      <c r="R253" s="229">
        <f>Q253*H253</f>
        <v>0.00020999999999999998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137</v>
      </c>
      <c r="AT253" s="231" t="s">
        <v>133</v>
      </c>
      <c r="AU253" s="231" t="s">
        <v>84</v>
      </c>
      <c r="AY253" s="17" t="s">
        <v>130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82</v>
      </c>
      <c r="BK253" s="232">
        <f>ROUND(I253*H253,2)</f>
        <v>0</v>
      </c>
      <c r="BL253" s="17" t="s">
        <v>137</v>
      </c>
      <c r="BM253" s="231" t="s">
        <v>924</v>
      </c>
    </row>
    <row r="254" s="2" customFormat="1" ht="16.5" customHeight="1">
      <c r="A254" s="38"/>
      <c r="B254" s="39"/>
      <c r="C254" s="219" t="s">
        <v>533</v>
      </c>
      <c r="D254" s="219" t="s">
        <v>133</v>
      </c>
      <c r="E254" s="220" t="s">
        <v>925</v>
      </c>
      <c r="F254" s="221" t="s">
        <v>926</v>
      </c>
      <c r="G254" s="222" t="s">
        <v>136</v>
      </c>
      <c r="H254" s="223">
        <v>10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39</v>
      </c>
      <c r="O254" s="91"/>
      <c r="P254" s="229">
        <f>O254*H254</f>
        <v>0</v>
      </c>
      <c r="Q254" s="229">
        <v>9.0000000000000006E-05</v>
      </c>
      <c r="R254" s="229">
        <f>Q254*H254</f>
        <v>0.00090000000000000008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137</v>
      </c>
      <c r="AT254" s="231" t="s">
        <v>133</v>
      </c>
      <c r="AU254" s="231" t="s">
        <v>84</v>
      </c>
      <c r="AY254" s="17" t="s">
        <v>130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82</v>
      </c>
      <c r="BK254" s="232">
        <f>ROUND(I254*H254,2)</f>
        <v>0</v>
      </c>
      <c r="BL254" s="17" t="s">
        <v>137</v>
      </c>
      <c r="BM254" s="231" t="s">
        <v>927</v>
      </c>
    </row>
    <row r="255" s="2" customFormat="1" ht="16.5" customHeight="1">
      <c r="A255" s="38"/>
      <c r="B255" s="39"/>
      <c r="C255" s="219" t="s">
        <v>537</v>
      </c>
      <c r="D255" s="219" t="s">
        <v>133</v>
      </c>
      <c r="E255" s="220" t="s">
        <v>928</v>
      </c>
      <c r="F255" s="221" t="s">
        <v>929</v>
      </c>
      <c r="G255" s="222" t="s">
        <v>163</v>
      </c>
      <c r="H255" s="223">
        <v>1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39</v>
      </c>
      <c r="O255" s="91"/>
      <c r="P255" s="229">
        <f>O255*H255</f>
        <v>0</v>
      </c>
      <c r="Q255" s="229">
        <v>0.00034000000000000002</v>
      </c>
      <c r="R255" s="229">
        <f>Q255*H255</f>
        <v>0.00034000000000000002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137</v>
      </c>
      <c r="AT255" s="231" t="s">
        <v>133</v>
      </c>
      <c r="AU255" s="231" t="s">
        <v>84</v>
      </c>
      <c r="AY255" s="17" t="s">
        <v>130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82</v>
      </c>
      <c r="BK255" s="232">
        <f>ROUND(I255*H255,2)</f>
        <v>0</v>
      </c>
      <c r="BL255" s="17" t="s">
        <v>137</v>
      </c>
      <c r="BM255" s="231" t="s">
        <v>930</v>
      </c>
    </row>
    <row r="256" s="2" customFormat="1" ht="16.5" customHeight="1">
      <c r="A256" s="38"/>
      <c r="B256" s="39"/>
      <c r="C256" s="219" t="s">
        <v>541</v>
      </c>
      <c r="D256" s="219" t="s">
        <v>133</v>
      </c>
      <c r="E256" s="220" t="s">
        <v>931</v>
      </c>
      <c r="F256" s="221" t="s">
        <v>932</v>
      </c>
      <c r="G256" s="222" t="s">
        <v>163</v>
      </c>
      <c r="H256" s="223">
        <v>1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39</v>
      </c>
      <c r="O256" s="91"/>
      <c r="P256" s="229">
        <f>O256*H256</f>
        <v>0</v>
      </c>
      <c r="Q256" s="229">
        <v>0.00050000000000000001</v>
      </c>
      <c r="R256" s="229">
        <f>Q256*H256</f>
        <v>0.00050000000000000001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137</v>
      </c>
      <c r="AT256" s="231" t="s">
        <v>133</v>
      </c>
      <c r="AU256" s="231" t="s">
        <v>84</v>
      </c>
      <c r="AY256" s="17" t="s">
        <v>130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82</v>
      </c>
      <c r="BK256" s="232">
        <f>ROUND(I256*H256,2)</f>
        <v>0</v>
      </c>
      <c r="BL256" s="17" t="s">
        <v>137</v>
      </c>
      <c r="BM256" s="231" t="s">
        <v>933</v>
      </c>
    </row>
    <row r="257" s="2" customFormat="1" ht="24.15" customHeight="1">
      <c r="A257" s="38"/>
      <c r="B257" s="39"/>
      <c r="C257" s="219" t="s">
        <v>545</v>
      </c>
      <c r="D257" s="219" t="s">
        <v>133</v>
      </c>
      <c r="E257" s="220" t="s">
        <v>934</v>
      </c>
      <c r="F257" s="221" t="s">
        <v>935</v>
      </c>
      <c r="G257" s="222" t="s">
        <v>136</v>
      </c>
      <c r="H257" s="223">
        <v>13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39</v>
      </c>
      <c r="O257" s="91"/>
      <c r="P257" s="229">
        <f>O257*H257</f>
        <v>0</v>
      </c>
      <c r="Q257" s="229">
        <v>0.00040000000000000002</v>
      </c>
      <c r="R257" s="229">
        <f>Q257*H257</f>
        <v>0.0052000000000000006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137</v>
      </c>
      <c r="AT257" s="231" t="s">
        <v>133</v>
      </c>
      <c r="AU257" s="231" t="s">
        <v>84</v>
      </c>
      <c r="AY257" s="17" t="s">
        <v>130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82</v>
      </c>
      <c r="BK257" s="232">
        <f>ROUND(I257*H257,2)</f>
        <v>0</v>
      </c>
      <c r="BL257" s="17" t="s">
        <v>137</v>
      </c>
      <c r="BM257" s="231" t="s">
        <v>936</v>
      </c>
    </row>
    <row r="258" s="2" customFormat="1" ht="21.75" customHeight="1">
      <c r="A258" s="38"/>
      <c r="B258" s="39"/>
      <c r="C258" s="219" t="s">
        <v>549</v>
      </c>
      <c r="D258" s="219" t="s">
        <v>133</v>
      </c>
      <c r="E258" s="220" t="s">
        <v>937</v>
      </c>
      <c r="F258" s="221" t="s">
        <v>938</v>
      </c>
      <c r="G258" s="222" t="s">
        <v>136</v>
      </c>
      <c r="H258" s="223">
        <v>13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39</v>
      </c>
      <c r="O258" s="91"/>
      <c r="P258" s="229">
        <f>O258*H258</f>
        <v>0</v>
      </c>
      <c r="Q258" s="229">
        <v>1.0000000000000001E-05</v>
      </c>
      <c r="R258" s="229">
        <f>Q258*H258</f>
        <v>0.00013000000000000002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137</v>
      </c>
      <c r="AT258" s="231" t="s">
        <v>133</v>
      </c>
      <c r="AU258" s="231" t="s">
        <v>84</v>
      </c>
      <c r="AY258" s="17" t="s">
        <v>130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82</v>
      </c>
      <c r="BK258" s="232">
        <f>ROUND(I258*H258,2)</f>
        <v>0</v>
      </c>
      <c r="BL258" s="17" t="s">
        <v>137</v>
      </c>
      <c r="BM258" s="231" t="s">
        <v>939</v>
      </c>
    </row>
    <row r="259" s="2" customFormat="1" ht="24.15" customHeight="1">
      <c r="A259" s="38"/>
      <c r="B259" s="39"/>
      <c r="C259" s="219" t="s">
        <v>553</v>
      </c>
      <c r="D259" s="219" t="s">
        <v>133</v>
      </c>
      <c r="E259" s="220" t="s">
        <v>940</v>
      </c>
      <c r="F259" s="221" t="s">
        <v>941</v>
      </c>
      <c r="G259" s="222" t="s">
        <v>220</v>
      </c>
      <c r="H259" s="256"/>
      <c r="I259" s="224"/>
      <c r="J259" s="225">
        <f>ROUND(I259*H259,2)</f>
        <v>0</v>
      </c>
      <c r="K259" s="226"/>
      <c r="L259" s="44"/>
      <c r="M259" s="227" t="s">
        <v>1</v>
      </c>
      <c r="N259" s="228" t="s">
        <v>39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137</v>
      </c>
      <c r="AT259" s="231" t="s">
        <v>133</v>
      </c>
      <c r="AU259" s="231" t="s">
        <v>84</v>
      </c>
      <c r="AY259" s="17" t="s">
        <v>130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82</v>
      </c>
      <c r="BK259" s="232">
        <f>ROUND(I259*H259,2)</f>
        <v>0</v>
      </c>
      <c r="BL259" s="17" t="s">
        <v>137</v>
      </c>
      <c r="BM259" s="231" t="s">
        <v>942</v>
      </c>
    </row>
    <row r="260" s="12" customFormat="1" ht="22.8" customHeight="1">
      <c r="A260" s="12"/>
      <c r="B260" s="203"/>
      <c r="C260" s="204"/>
      <c r="D260" s="205" t="s">
        <v>73</v>
      </c>
      <c r="E260" s="217" t="s">
        <v>943</v>
      </c>
      <c r="F260" s="217" t="s">
        <v>944</v>
      </c>
      <c r="G260" s="204"/>
      <c r="H260" s="204"/>
      <c r="I260" s="207"/>
      <c r="J260" s="218">
        <f>BK260</f>
        <v>0</v>
      </c>
      <c r="K260" s="204"/>
      <c r="L260" s="209"/>
      <c r="M260" s="210"/>
      <c r="N260" s="211"/>
      <c r="O260" s="211"/>
      <c r="P260" s="212">
        <f>SUM(P261:P264)</f>
        <v>0</v>
      </c>
      <c r="Q260" s="211"/>
      <c r="R260" s="212">
        <f>SUM(R261:R264)</f>
        <v>0.027409999999999997</v>
      </c>
      <c r="S260" s="211"/>
      <c r="T260" s="213">
        <f>SUM(T261:T264)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4" t="s">
        <v>84</v>
      </c>
      <c r="AT260" s="215" t="s">
        <v>73</v>
      </c>
      <c r="AU260" s="215" t="s">
        <v>82</v>
      </c>
      <c r="AY260" s="214" t="s">
        <v>130</v>
      </c>
      <c r="BK260" s="216">
        <f>SUM(BK261:BK264)</f>
        <v>0</v>
      </c>
    </row>
    <row r="261" s="2" customFormat="1" ht="24.15" customHeight="1">
      <c r="A261" s="38"/>
      <c r="B261" s="39"/>
      <c r="C261" s="219" t="s">
        <v>559</v>
      </c>
      <c r="D261" s="219" t="s">
        <v>133</v>
      </c>
      <c r="E261" s="220" t="s">
        <v>945</v>
      </c>
      <c r="F261" s="221" t="s">
        <v>946</v>
      </c>
      <c r="G261" s="222" t="s">
        <v>186</v>
      </c>
      <c r="H261" s="223">
        <v>1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39</v>
      </c>
      <c r="O261" s="91"/>
      <c r="P261" s="229">
        <f>O261*H261</f>
        <v>0</v>
      </c>
      <c r="Q261" s="229">
        <v>0.016469999999999999</v>
      </c>
      <c r="R261" s="229">
        <f>Q261*H261</f>
        <v>0.016469999999999999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137</v>
      </c>
      <c r="AT261" s="231" t="s">
        <v>133</v>
      </c>
      <c r="AU261" s="231" t="s">
        <v>84</v>
      </c>
      <c r="AY261" s="17" t="s">
        <v>130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82</v>
      </c>
      <c r="BK261" s="232">
        <f>ROUND(I261*H261,2)</f>
        <v>0</v>
      </c>
      <c r="BL261" s="17" t="s">
        <v>137</v>
      </c>
      <c r="BM261" s="231" t="s">
        <v>947</v>
      </c>
    </row>
    <row r="262" s="2" customFormat="1" ht="33" customHeight="1">
      <c r="A262" s="38"/>
      <c r="B262" s="39"/>
      <c r="C262" s="219" t="s">
        <v>563</v>
      </c>
      <c r="D262" s="219" t="s">
        <v>133</v>
      </c>
      <c r="E262" s="220" t="s">
        <v>948</v>
      </c>
      <c r="F262" s="221" t="s">
        <v>949</v>
      </c>
      <c r="G262" s="222" t="s">
        <v>186</v>
      </c>
      <c r="H262" s="223">
        <v>1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39</v>
      </c>
      <c r="O262" s="91"/>
      <c r="P262" s="229">
        <f>O262*H262</f>
        <v>0</v>
      </c>
      <c r="Q262" s="229">
        <v>0.010659999999999999</v>
      </c>
      <c r="R262" s="229">
        <f>Q262*H262</f>
        <v>0.010659999999999999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137</v>
      </c>
      <c r="AT262" s="231" t="s">
        <v>133</v>
      </c>
      <c r="AU262" s="231" t="s">
        <v>84</v>
      </c>
      <c r="AY262" s="17" t="s">
        <v>130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82</v>
      </c>
      <c r="BK262" s="232">
        <f>ROUND(I262*H262,2)</f>
        <v>0</v>
      </c>
      <c r="BL262" s="17" t="s">
        <v>137</v>
      </c>
      <c r="BM262" s="231" t="s">
        <v>950</v>
      </c>
    </row>
    <row r="263" s="2" customFormat="1" ht="16.5" customHeight="1">
      <c r="A263" s="38"/>
      <c r="B263" s="39"/>
      <c r="C263" s="219" t="s">
        <v>568</v>
      </c>
      <c r="D263" s="219" t="s">
        <v>133</v>
      </c>
      <c r="E263" s="220" t="s">
        <v>951</v>
      </c>
      <c r="F263" s="221" t="s">
        <v>952</v>
      </c>
      <c r="G263" s="222" t="s">
        <v>163</v>
      </c>
      <c r="H263" s="223">
        <v>2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39</v>
      </c>
      <c r="O263" s="91"/>
      <c r="P263" s="229">
        <f>O263*H263</f>
        <v>0</v>
      </c>
      <c r="Q263" s="229">
        <v>0.00013999999999999999</v>
      </c>
      <c r="R263" s="229">
        <f>Q263*H263</f>
        <v>0.00027999999999999998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137</v>
      </c>
      <c r="AT263" s="231" t="s">
        <v>133</v>
      </c>
      <c r="AU263" s="231" t="s">
        <v>84</v>
      </c>
      <c r="AY263" s="17" t="s">
        <v>130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82</v>
      </c>
      <c r="BK263" s="232">
        <f>ROUND(I263*H263,2)</f>
        <v>0</v>
      </c>
      <c r="BL263" s="17" t="s">
        <v>137</v>
      </c>
      <c r="BM263" s="231" t="s">
        <v>953</v>
      </c>
    </row>
    <row r="264" s="2" customFormat="1" ht="24.15" customHeight="1">
      <c r="A264" s="38"/>
      <c r="B264" s="39"/>
      <c r="C264" s="219" t="s">
        <v>572</v>
      </c>
      <c r="D264" s="219" t="s">
        <v>133</v>
      </c>
      <c r="E264" s="220" t="s">
        <v>954</v>
      </c>
      <c r="F264" s="221" t="s">
        <v>955</v>
      </c>
      <c r="G264" s="222" t="s">
        <v>220</v>
      </c>
      <c r="H264" s="256"/>
      <c r="I264" s="224"/>
      <c r="J264" s="225">
        <f>ROUND(I264*H264,2)</f>
        <v>0</v>
      </c>
      <c r="K264" s="226"/>
      <c r="L264" s="44"/>
      <c r="M264" s="227" t="s">
        <v>1</v>
      </c>
      <c r="N264" s="228" t="s">
        <v>39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137</v>
      </c>
      <c r="AT264" s="231" t="s">
        <v>133</v>
      </c>
      <c r="AU264" s="231" t="s">
        <v>84</v>
      </c>
      <c r="AY264" s="17" t="s">
        <v>130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82</v>
      </c>
      <c r="BK264" s="232">
        <f>ROUND(I264*H264,2)</f>
        <v>0</v>
      </c>
      <c r="BL264" s="17" t="s">
        <v>137</v>
      </c>
      <c r="BM264" s="231" t="s">
        <v>956</v>
      </c>
    </row>
    <row r="265" s="12" customFormat="1" ht="22.8" customHeight="1">
      <c r="A265" s="12"/>
      <c r="B265" s="203"/>
      <c r="C265" s="204"/>
      <c r="D265" s="205" t="s">
        <v>73</v>
      </c>
      <c r="E265" s="217" t="s">
        <v>957</v>
      </c>
      <c r="F265" s="217" t="s">
        <v>958</v>
      </c>
      <c r="G265" s="204"/>
      <c r="H265" s="204"/>
      <c r="I265" s="207"/>
      <c r="J265" s="218">
        <f>BK265</f>
        <v>0</v>
      </c>
      <c r="K265" s="204"/>
      <c r="L265" s="209"/>
      <c r="M265" s="210"/>
      <c r="N265" s="211"/>
      <c r="O265" s="211"/>
      <c r="P265" s="212">
        <f>SUM(P266:P269)</f>
        <v>0</v>
      </c>
      <c r="Q265" s="211"/>
      <c r="R265" s="212">
        <f>SUM(R266:R269)</f>
        <v>0.0045999999999999999</v>
      </c>
      <c r="S265" s="211"/>
      <c r="T265" s="213">
        <f>SUM(T266:T269)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4" t="s">
        <v>84</v>
      </c>
      <c r="AT265" s="215" t="s">
        <v>73</v>
      </c>
      <c r="AU265" s="215" t="s">
        <v>82</v>
      </c>
      <c r="AY265" s="214" t="s">
        <v>130</v>
      </c>
      <c r="BK265" s="216">
        <f>SUM(BK266:BK269)</f>
        <v>0</v>
      </c>
    </row>
    <row r="266" s="2" customFormat="1" ht="16.5" customHeight="1">
      <c r="A266" s="38"/>
      <c r="B266" s="39"/>
      <c r="C266" s="219" t="s">
        <v>576</v>
      </c>
      <c r="D266" s="219" t="s">
        <v>133</v>
      </c>
      <c r="E266" s="220" t="s">
        <v>959</v>
      </c>
      <c r="F266" s="221" t="s">
        <v>960</v>
      </c>
      <c r="G266" s="222" t="s">
        <v>163</v>
      </c>
      <c r="H266" s="223">
        <v>4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39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137</v>
      </c>
      <c r="AT266" s="231" t="s">
        <v>133</v>
      </c>
      <c r="AU266" s="231" t="s">
        <v>84</v>
      </c>
      <c r="AY266" s="17" t="s">
        <v>130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82</v>
      </c>
      <c r="BK266" s="232">
        <f>ROUND(I266*H266,2)</f>
        <v>0</v>
      </c>
      <c r="BL266" s="17" t="s">
        <v>137</v>
      </c>
      <c r="BM266" s="231" t="s">
        <v>961</v>
      </c>
    </row>
    <row r="267" s="2" customFormat="1" ht="24.15" customHeight="1">
      <c r="A267" s="38"/>
      <c r="B267" s="39"/>
      <c r="C267" s="245" t="s">
        <v>580</v>
      </c>
      <c r="D267" s="245" t="s">
        <v>193</v>
      </c>
      <c r="E267" s="246" t="s">
        <v>962</v>
      </c>
      <c r="F267" s="247" t="s">
        <v>963</v>
      </c>
      <c r="G267" s="248" t="s">
        <v>163</v>
      </c>
      <c r="H267" s="249">
        <v>4</v>
      </c>
      <c r="I267" s="250"/>
      <c r="J267" s="251">
        <f>ROUND(I267*H267,2)</f>
        <v>0</v>
      </c>
      <c r="K267" s="252"/>
      <c r="L267" s="253"/>
      <c r="M267" s="254" t="s">
        <v>1</v>
      </c>
      <c r="N267" s="255" t="s">
        <v>39</v>
      </c>
      <c r="O267" s="91"/>
      <c r="P267" s="229">
        <f>O267*H267</f>
        <v>0</v>
      </c>
      <c r="Q267" s="229">
        <v>0.00115</v>
      </c>
      <c r="R267" s="229">
        <f>Q267*H267</f>
        <v>0.0045999999999999999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196</v>
      </c>
      <c r="AT267" s="231" t="s">
        <v>193</v>
      </c>
      <c r="AU267" s="231" t="s">
        <v>84</v>
      </c>
      <c r="AY267" s="17" t="s">
        <v>130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82</v>
      </c>
      <c r="BK267" s="232">
        <f>ROUND(I267*H267,2)</f>
        <v>0</v>
      </c>
      <c r="BL267" s="17" t="s">
        <v>137</v>
      </c>
      <c r="BM267" s="231" t="s">
        <v>964</v>
      </c>
    </row>
    <row r="268" s="2" customFormat="1" ht="16.5" customHeight="1">
      <c r="A268" s="38"/>
      <c r="B268" s="39"/>
      <c r="C268" s="219" t="s">
        <v>584</v>
      </c>
      <c r="D268" s="219" t="s">
        <v>133</v>
      </c>
      <c r="E268" s="220" t="s">
        <v>965</v>
      </c>
      <c r="F268" s="221" t="s">
        <v>966</v>
      </c>
      <c r="G268" s="222" t="s">
        <v>186</v>
      </c>
      <c r="H268" s="223">
        <v>1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39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137</v>
      </c>
      <c r="AT268" s="231" t="s">
        <v>133</v>
      </c>
      <c r="AU268" s="231" t="s">
        <v>84</v>
      </c>
      <c r="AY268" s="17" t="s">
        <v>130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82</v>
      </c>
      <c r="BK268" s="232">
        <f>ROUND(I268*H268,2)</f>
        <v>0</v>
      </c>
      <c r="BL268" s="17" t="s">
        <v>137</v>
      </c>
      <c r="BM268" s="231" t="s">
        <v>967</v>
      </c>
    </row>
    <row r="269" s="2" customFormat="1" ht="24.15" customHeight="1">
      <c r="A269" s="38"/>
      <c r="B269" s="39"/>
      <c r="C269" s="219" t="s">
        <v>588</v>
      </c>
      <c r="D269" s="219" t="s">
        <v>133</v>
      </c>
      <c r="E269" s="220" t="s">
        <v>968</v>
      </c>
      <c r="F269" s="221" t="s">
        <v>969</v>
      </c>
      <c r="G269" s="222" t="s">
        <v>220</v>
      </c>
      <c r="H269" s="256"/>
      <c r="I269" s="224"/>
      <c r="J269" s="225">
        <f>ROUND(I269*H269,2)</f>
        <v>0</v>
      </c>
      <c r="K269" s="226"/>
      <c r="L269" s="44"/>
      <c r="M269" s="227" t="s">
        <v>1</v>
      </c>
      <c r="N269" s="228" t="s">
        <v>39</v>
      </c>
      <c r="O269" s="91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137</v>
      </c>
      <c r="AT269" s="231" t="s">
        <v>133</v>
      </c>
      <c r="AU269" s="231" t="s">
        <v>84</v>
      </c>
      <c r="AY269" s="17" t="s">
        <v>130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82</v>
      </c>
      <c r="BK269" s="232">
        <f>ROUND(I269*H269,2)</f>
        <v>0</v>
      </c>
      <c r="BL269" s="17" t="s">
        <v>137</v>
      </c>
      <c r="BM269" s="231" t="s">
        <v>970</v>
      </c>
    </row>
    <row r="270" s="12" customFormat="1" ht="22.8" customHeight="1">
      <c r="A270" s="12"/>
      <c r="B270" s="203"/>
      <c r="C270" s="204"/>
      <c r="D270" s="205" t="s">
        <v>73</v>
      </c>
      <c r="E270" s="217" t="s">
        <v>971</v>
      </c>
      <c r="F270" s="217" t="s">
        <v>972</v>
      </c>
      <c r="G270" s="204"/>
      <c r="H270" s="204"/>
      <c r="I270" s="207"/>
      <c r="J270" s="218">
        <f>BK270</f>
        <v>0</v>
      </c>
      <c r="K270" s="204"/>
      <c r="L270" s="209"/>
      <c r="M270" s="210"/>
      <c r="N270" s="211"/>
      <c r="O270" s="211"/>
      <c r="P270" s="212">
        <f>SUM(P271:P273)</f>
        <v>0</v>
      </c>
      <c r="Q270" s="211"/>
      <c r="R270" s="212">
        <f>SUM(R271:R273)</f>
        <v>0.0096039999999999997</v>
      </c>
      <c r="S270" s="211"/>
      <c r="T270" s="213">
        <f>SUM(T271:T273)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4" t="s">
        <v>84</v>
      </c>
      <c r="AT270" s="215" t="s">
        <v>73</v>
      </c>
      <c r="AU270" s="215" t="s">
        <v>82</v>
      </c>
      <c r="AY270" s="214" t="s">
        <v>130</v>
      </c>
      <c r="BK270" s="216">
        <f>SUM(BK271:BK273)</f>
        <v>0</v>
      </c>
    </row>
    <row r="271" s="2" customFormat="1" ht="24.15" customHeight="1">
      <c r="A271" s="38"/>
      <c r="B271" s="39"/>
      <c r="C271" s="219" t="s">
        <v>592</v>
      </c>
      <c r="D271" s="219" t="s">
        <v>133</v>
      </c>
      <c r="E271" s="220" t="s">
        <v>973</v>
      </c>
      <c r="F271" s="221" t="s">
        <v>974</v>
      </c>
      <c r="G271" s="222" t="s">
        <v>158</v>
      </c>
      <c r="H271" s="223">
        <v>1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39</v>
      </c>
      <c r="O271" s="91"/>
      <c r="P271" s="229">
        <f>O271*H271</f>
        <v>0</v>
      </c>
      <c r="Q271" s="229">
        <v>0.00172</v>
      </c>
      <c r="R271" s="229">
        <f>Q271*H271</f>
        <v>0.00172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137</v>
      </c>
      <c r="AT271" s="231" t="s">
        <v>133</v>
      </c>
      <c r="AU271" s="231" t="s">
        <v>84</v>
      </c>
      <c r="AY271" s="17" t="s">
        <v>130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82</v>
      </c>
      <c r="BK271" s="232">
        <f>ROUND(I271*H271,2)</f>
        <v>0</v>
      </c>
      <c r="BL271" s="17" t="s">
        <v>137</v>
      </c>
      <c r="BM271" s="231" t="s">
        <v>975</v>
      </c>
    </row>
    <row r="272" s="2" customFormat="1" ht="33" customHeight="1">
      <c r="A272" s="38"/>
      <c r="B272" s="39"/>
      <c r="C272" s="219" t="s">
        <v>596</v>
      </c>
      <c r="D272" s="219" t="s">
        <v>133</v>
      </c>
      <c r="E272" s="220" t="s">
        <v>976</v>
      </c>
      <c r="F272" s="221" t="s">
        <v>977</v>
      </c>
      <c r="G272" s="222" t="s">
        <v>136</v>
      </c>
      <c r="H272" s="223">
        <v>1.8</v>
      </c>
      <c r="I272" s="224"/>
      <c r="J272" s="225">
        <f>ROUND(I272*H272,2)</f>
        <v>0</v>
      </c>
      <c r="K272" s="226"/>
      <c r="L272" s="44"/>
      <c r="M272" s="227" t="s">
        <v>1</v>
      </c>
      <c r="N272" s="228" t="s">
        <v>39</v>
      </c>
      <c r="O272" s="91"/>
      <c r="P272" s="229">
        <f>O272*H272</f>
        <v>0</v>
      </c>
      <c r="Q272" s="229">
        <v>0.0043800000000000002</v>
      </c>
      <c r="R272" s="229">
        <f>Q272*H272</f>
        <v>0.0078840000000000004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137</v>
      </c>
      <c r="AT272" s="231" t="s">
        <v>133</v>
      </c>
      <c r="AU272" s="231" t="s">
        <v>84</v>
      </c>
      <c r="AY272" s="17" t="s">
        <v>130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82</v>
      </c>
      <c r="BK272" s="232">
        <f>ROUND(I272*H272,2)</f>
        <v>0</v>
      </c>
      <c r="BL272" s="17" t="s">
        <v>137</v>
      </c>
      <c r="BM272" s="231" t="s">
        <v>978</v>
      </c>
    </row>
    <row r="273" s="2" customFormat="1" ht="44.25" customHeight="1">
      <c r="A273" s="38"/>
      <c r="B273" s="39"/>
      <c r="C273" s="219" t="s">
        <v>600</v>
      </c>
      <c r="D273" s="219" t="s">
        <v>133</v>
      </c>
      <c r="E273" s="220" t="s">
        <v>979</v>
      </c>
      <c r="F273" s="221" t="s">
        <v>980</v>
      </c>
      <c r="G273" s="222" t="s">
        <v>220</v>
      </c>
      <c r="H273" s="256"/>
      <c r="I273" s="224"/>
      <c r="J273" s="225">
        <f>ROUND(I273*H273,2)</f>
        <v>0</v>
      </c>
      <c r="K273" s="226"/>
      <c r="L273" s="44"/>
      <c r="M273" s="227" t="s">
        <v>1</v>
      </c>
      <c r="N273" s="228" t="s">
        <v>39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137</v>
      </c>
      <c r="AT273" s="231" t="s">
        <v>133</v>
      </c>
      <c r="AU273" s="231" t="s">
        <v>84</v>
      </c>
      <c r="AY273" s="17" t="s">
        <v>130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82</v>
      </c>
      <c r="BK273" s="232">
        <f>ROUND(I273*H273,2)</f>
        <v>0</v>
      </c>
      <c r="BL273" s="17" t="s">
        <v>137</v>
      </c>
      <c r="BM273" s="231" t="s">
        <v>981</v>
      </c>
    </row>
    <row r="274" s="12" customFormat="1" ht="22.8" customHeight="1">
      <c r="A274" s="12"/>
      <c r="B274" s="203"/>
      <c r="C274" s="204"/>
      <c r="D274" s="205" t="s">
        <v>73</v>
      </c>
      <c r="E274" s="217" t="s">
        <v>982</v>
      </c>
      <c r="F274" s="217" t="s">
        <v>983</v>
      </c>
      <c r="G274" s="204"/>
      <c r="H274" s="204"/>
      <c r="I274" s="207"/>
      <c r="J274" s="218">
        <f>BK274</f>
        <v>0</v>
      </c>
      <c r="K274" s="204"/>
      <c r="L274" s="209"/>
      <c r="M274" s="210"/>
      <c r="N274" s="211"/>
      <c r="O274" s="211"/>
      <c r="P274" s="212">
        <f>SUM(P275:P277)</f>
        <v>0</v>
      </c>
      <c r="Q274" s="211"/>
      <c r="R274" s="212">
        <f>SUM(R275:R277)</f>
        <v>0.044944999999999999</v>
      </c>
      <c r="S274" s="211"/>
      <c r="T274" s="213">
        <f>SUM(T275:T277)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4" t="s">
        <v>84</v>
      </c>
      <c r="AT274" s="215" t="s">
        <v>73</v>
      </c>
      <c r="AU274" s="215" t="s">
        <v>82</v>
      </c>
      <c r="AY274" s="214" t="s">
        <v>130</v>
      </c>
      <c r="BK274" s="216">
        <f>SUM(BK275:BK277)</f>
        <v>0</v>
      </c>
    </row>
    <row r="275" s="2" customFormat="1" ht="24.15" customHeight="1">
      <c r="A275" s="38"/>
      <c r="B275" s="39"/>
      <c r="C275" s="219" t="s">
        <v>604</v>
      </c>
      <c r="D275" s="219" t="s">
        <v>133</v>
      </c>
      <c r="E275" s="220" t="s">
        <v>984</v>
      </c>
      <c r="F275" s="221" t="s">
        <v>985</v>
      </c>
      <c r="G275" s="222" t="s">
        <v>699</v>
      </c>
      <c r="H275" s="223">
        <v>3.5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39</v>
      </c>
      <c r="O275" s="91"/>
      <c r="P275" s="229">
        <f>O275*H275</f>
        <v>0</v>
      </c>
      <c r="Q275" s="229">
        <v>0.00027</v>
      </c>
      <c r="R275" s="229">
        <f>Q275*H275</f>
        <v>0.00094499999999999998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137</v>
      </c>
      <c r="AT275" s="231" t="s">
        <v>133</v>
      </c>
      <c r="AU275" s="231" t="s">
        <v>84</v>
      </c>
      <c r="AY275" s="17" t="s">
        <v>130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82</v>
      </c>
      <c r="BK275" s="232">
        <f>ROUND(I275*H275,2)</f>
        <v>0</v>
      </c>
      <c r="BL275" s="17" t="s">
        <v>137</v>
      </c>
      <c r="BM275" s="231" t="s">
        <v>986</v>
      </c>
    </row>
    <row r="276" s="2" customFormat="1" ht="115.65" customHeight="1">
      <c r="A276" s="38"/>
      <c r="B276" s="39"/>
      <c r="C276" s="245" t="s">
        <v>608</v>
      </c>
      <c r="D276" s="245" t="s">
        <v>193</v>
      </c>
      <c r="E276" s="246" t="s">
        <v>987</v>
      </c>
      <c r="F276" s="247" t="s">
        <v>988</v>
      </c>
      <c r="G276" s="248" t="s">
        <v>186</v>
      </c>
      <c r="H276" s="249">
        <v>1</v>
      </c>
      <c r="I276" s="250"/>
      <c r="J276" s="251">
        <f>ROUND(I276*H276,2)</f>
        <v>0</v>
      </c>
      <c r="K276" s="252"/>
      <c r="L276" s="253"/>
      <c r="M276" s="254" t="s">
        <v>1</v>
      </c>
      <c r="N276" s="255" t="s">
        <v>39</v>
      </c>
      <c r="O276" s="91"/>
      <c r="P276" s="229">
        <f>O276*H276</f>
        <v>0</v>
      </c>
      <c r="Q276" s="229">
        <v>0.043999999999999997</v>
      </c>
      <c r="R276" s="229">
        <f>Q276*H276</f>
        <v>0.043999999999999997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196</v>
      </c>
      <c r="AT276" s="231" t="s">
        <v>193</v>
      </c>
      <c r="AU276" s="231" t="s">
        <v>84</v>
      </c>
      <c r="AY276" s="17" t="s">
        <v>130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82</v>
      </c>
      <c r="BK276" s="232">
        <f>ROUND(I276*H276,2)</f>
        <v>0</v>
      </c>
      <c r="BL276" s="17" t="s">
        <v>137</v>
      </c>
      <c r="BM276" s="231" t="s">
        <v>989</v>
      </c>
    </row>
    <row r="277" s="2" customFormat="1" ht="44.25" customHeight="1">
      <c r="A277" s="38"/>
      <c r="B277" s="39"/>
      <c r="C277" s="219" t="s">
        <v>612</v>
      </c>
      <c r="D277" s="219" t="s">
        <v>133</v>
      </c>
      <c r="E277" s="220" t="s">
        <v>990</v>
      </c>
      <c r="F277" s="221" t="s">
        <v>991</v>
      </c>
      <c r="G277" s="222" t="s">
        <v>220</v>
      </c>
      <c r="H277" s="256"/>
      <c r="I277" s="224"/>
      <c r="J277" s="225">
        <f>ROUND(I277*H277,2)</f>
        <v>0</v>
      </c>
      <c r="K277" s="226"/>
      <c r="L277" s="44"/>
      <c r="M277" s="227" t="s">
        <v>1</v>
      </c>
      <c r="N277" s="228" t="s">
        <v>39</v>
      </c>
      <c r="O277" s="91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137</v>
      </c>
      <c r="AT277" s="231" t="s">
        <v>133</v>
      </c>
      <c r="AU277" s="231" t="s">
        <v>84</v>
      </c>
      <c r="AY277" s="17" t="s">
        <v>130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82</v>
      </c>
      <c r="BK277" s="232">
        <f>ROUND(I277*H277,2)</f>
        <v>0</v>
      </c>
      <c r="BL277" s="17" t="s">
        <v>137</v>
      </c>
      <c r="BM277" s="231" t="s">
        <v>992</v>
      </c>
    </row>
    <row r="278" s="12" customFormat="1" ht="22.8" customHeight="1">
      <c r="A278" s="12"/>
      <c r="B278" s="203"/>
      <c r="C278" s="204"/>
      <c r="D278" s="205" t="s">
        <v>73</v>
      </c>
      <c r="E278" s="217" t="s">
        <v>993</v>
      </c>
      <c r="F278" s="217" t="s">
        <v>994</v>
      </c>
      <c r="G278" s="204"/>
      <c r="H278" s="204"/>
      <c r="I278" s="207"/>
      <c r="J278" s="218">
        <f>BK278</f>
        <v>0</v>
      </c>
      <c r="K278" s="204"/>
      <c r="L278" s="209"/>
      <c r="M278" s="210"/>
      <c r="N278" s="211"/>
      <c r="O278" s="211"/>
      <c r="P278" s="212">
        <f>SUM(P279:P281)</f>
        <v>0</v>
      </c>
      <c r="Q278" s="211"/>
      <c r="R278" s="212">
        <f>SUM(R279:R281)</f>
        <v>0.109</v>
      </c>
      <c r="S278" s="211"/>
      <c r="T278" s="213">
        <f>SUM(T279:T281)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84</v>
      </c>
      <c r="AT278" s="215" t="s">
        <v>73</v>
      </c>
      <c r="AU278" s="215" t="s">
        <v>82</v>
      </c>
      <c r="AY278" s="214" t="s">
        <v>130</v>
      </c>
      <c r="BK278" s="216">
        <f>SUM(BK279:BK281)</f>
        <v>0</v>
      </c>
    </row>
    <row r="279" s="2" customFormat="1" ht="16.5" customHeight="1">
      <c r="A279" s="38"/>
      <c r="B279" s="39"/>
      <c r="C279" s="219" t="s">
        <v>616</v>
      </c>
      <c r="D279" s="219" t="s">
        <v>133</v>
      </c>
      <c r="E279" s="220" t="s">
        <v>995</v>
      </c>
      <c r="F279" s="221" t="s">
        <v>996</v>
      </c>
      <c r="G279" s="222" t="s">
        <v>186</v>
      </c>
      <c r="H279" s="223">
        <v>1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39</v>
      </c>
      <c r="O279" s="91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137</v>
      </c>
      <c r="AT279" s="231" t="s">
        <v>133</v>
      </c>
      <c r="AU279" s="231" t="s">
        <v>84</v>
      </c>
      <c r="AY279" s="17" t="s">
        <v>130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82</v>
      </c>
      <c r="BK279" s="232">
        <f>ROUND(I279*H279,2)</f>
        <v>0</v>
      </c>
      <c r="BL279" s="17" t="s">
        <v>137</v>
      </c>
      <c r="BM279" s="231" t="s">
        <v>997</v>
      </c>
    </row>
    <row r="280" s="2" customFormat="1" ht="44.25" customHeight="1">
      <c r="A280" s="38"/>
      <c r="B280" s="39"/>
      <c r="C280" s="245" t="s">
        <v>620</v>
      </c>
      <c r="D280" s="245" t="s">
        <v>193</v>
      </c>
      <c r="E280" s="246" t="s">
        <v>998</v>
      </c>
      <c r="F280" s="247" t="s">
        <v>999</v>
      </c>
      <c r="G280" s="248" t="s">
        <v>186</v>
      </c>
      <c r="H280" s="249">
        <v>1</v>
      </c>
      <c r="I280" s="250"/>
      <c r="J280" s="251">
        <f>ROUND(I280*H280,2)</f>
        <v>0</v>
      </c>
      <c r="K280" s="252"/>
      <c r="L280" s="253"/>
      <c r="M280" s="254" t="s">
        <v>1</v>
      </c>
      <c r="N280" s="255" t="s">
        <v>39</v>
      </c>
      <c r="O280" s="91"/>
      <c r="P280" s="229">
        <f>O280*H280</f>
        <v>0</v>
      </c>
      <c r="Q280" s="229">
        <v>0.109</v>
      </c>
      <c r="R280" s="229">
        <f>Q280*H280</f>
        <v>0.109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196</v>
      </c>
      <c r="AT280" s="231" t="s">
        <v>193</v>
      </c>
      <c r="AU280" s="231" t="s">
        <v>84</v>
      </c>
      <c r="AY280" s="17" t="s">
        <v>130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82</v>
      </c>
      <c r="BK280" s="232">
        <f>ROUND(I280*H280,2)</f>
        <v>0</v>
      </c>
      <c r="BL280" s="17" t="s">
        <v>137</v>
      </c>
      <c r="BM280" s="231" t="s">
        <v>1000</v>
      </c>
    </row>
    <row r="281" s="2" customFormat="1" ht="44.25" customHeight="1">
      <c r="A281" s="38"/>
      <c r="B281" s="39"/>
      <c r="C281" s="219" t="s">
        <v>624</v>
      </c>
      <c r="D281" s="219" t="s">
        <v>133</v>
      </c>
      <c r="E281" s="220" t="s">
        <v>1001</v>
      </c>
      <c r="F281" s="221" t="s">
        <v>1002</v>
      </c>
      <c r="G281" s="222" t="s">
        <v>220</v>
      </c>
      <c r="H281" s="256"/>
      <c r="I281" s="224"/>
      <c r="J281" s="225">
        <f>ROUND(I281*H281,2)</f>
        <v>0</v>
      </c>
      <c r="K281" s="226"/>
      <c r="L281" s="44"/>
      <c r="M281" s="227" t="s">
        <v>1</v>
      </c>
      <c r="N281" s="228" t="s">
        <v>39</v>
      </c>
      <c r="O281" s="91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137</v>
      </c>
      <c r="AT281" s="231" t="s">
        <v>133</v>
      </c>
      <c r="AU281" s="231" t="s">
        <v>84</v>
      </c>
      <c r="AY281" s="17" t="s">
        <v>130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82</v>
      </c>
      <c r="BK281" s="232">
        <f>ROUND(I281*H281,2)</f>
        <v>0</v>
      </c>
      <c r="BL281" s="17" t="s">
        <v>137</v>
      </c>
      <c r="BM281" s="231" t="s">
        <v>1003</v>
      </c>
    </row>
    <row r="282" s="12" customFormat="1" ht="22.8" customHeight="1">
      <c r="A282" s="12"/>
      <c r="B282" s="203"/>
      <c r="C282" s="204"/>
      <c r="D282" s="205" t="s">
        <v>73</v>
      </c>
      <c r="E282" s="217" t="s">
        <v>1004</v>
      </c>
      <c r="F282" s="217" t="s">
        <v>1005</v>
      </c>
      <c r="G282" s="204"/>
      <c r="H282" s="204"/>
      <c r="I282" s="207"/>
      <c r="J282" s="218">
        <f>BK282</f>
        <v>0</v>
      </c>
      <c r="K282" s="204"/>
      <c r="L282" s="209"/>
      <c r="M282" s="210"/>
      <c r="N282" s="211"/>
      <c r="O282" s="211"/>
      <c r="P282" s="212">
        <f>SUM(P283:P287)</f>
        <v>0</v>
      </c>
      <c r="Q282" s="211"/>
      <c r="R282" s="212">
        <f>SUM(R283:R287)</f>
        <v>0.057825000000000001</v>
      </c>
      <c r="S282" s="211"/>
      <c r="T282" s="213">
        <f>SUM(T283:T287)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4" t="s">
        <v>84</v>
      </c>
      <c r="AT282" s="215" t="s">
        <v>73</v>
      </c>
      <c r="AU282" s="215" t="s">
        <v>82</v>
      </c>
      <c r="AY282" s="214" t="s">
        <v>130</v>
      </c>
      <c r="BK282" s="216">
        <f>SUM(BK283:BK287)</f>
        <v>0</v>
      </c>
    </row>
    <row r="283" s="2" customFormat="1" ht="16.5" customHeight="1">
      <c r="A283" s="38"/>
      <c r="B283" s="39"/>
      <c r="C283" s="219" t="s">
        <v>628</v>
      </c>
      <c r="D283" s="219" t="s">
        <v>133</v>
      </c>
      <c r="E283" s="220" t="s">
        <v>1006</v>
      </c>
      <c r="F283" s="221" t="s">
        <v>1007</v>
      </c>
      <c r="G283" s="222" t="s">
        <v>699</v>
      </c>
      <c r="H283" s="223">
        <v>97.75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39</v>
      </c>
      <c r="O283" s="91"/>
      <c r="P283" s="229">
        <f>O283*H283</f>
        <v>0</v>
      </c>
      <c r="Q283" s="229">
        <v>0.00029999999999999997</v>
      </c>
      <c r="R283" s="229">
        <f>Q283*H283</f>
        <v>0.029324999999999997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137</v>
      </c>
      <c r="AT283" s="231" t="s">
        <v>133</v>
      </c>
      <c r="AU283" s="231" t="s">
        <v>84</v>
      </c>
      <c r="AY283" s="17" t="s">
        <v>130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82</v>
      </c>
      <c r="BK283" s="232">
        <f>ROUND(I283*H283,2)</f>
        <v>0</v>
      </c>
      <c r="BL283" s="17" t="s">
        <v>137</v>
      </c>
      <c r="BM283" s="231" t="s">
        <v>1008</v>
      </c>
    </row>
    <row r="284" s="13" customFormat="1">
      <c r="A284" s="13"/>
      <c r="B284" s="233"/>
      <c r="C284" s="234"/>
      <c r="D284" s="235" t="s">
        <v>173</v>
      </c>
      <c r="E284" s="236" t="s">
        <v>1</v>
      </c>
      <c r="F284" s="237" t="s">
        <v>1009</v>
      </c>
      <c r="G284" s="234"/>
      <c r="H284" s="238">
        <v>97.75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173</v>
      </c>
      <c r="AU284" s="244" t="s">
        <v>84</v>
      </c>
      <c r="AV284" s="13" t="s">
        <v>84</v>
      </c>
      <c r="AW284" s="13" t="s">
        <v>31</v>
      </c>
      <c r="AX284" s="13" t="s">
        <v>82</v>
      </c>
      <c r="AY284" s="244" t="s">
        <v>130</v>
      </c>
    </row>
    <row r="285" s="2" customFormat="1" ht="37.8" customHeight="1">
      <c r="A285" s="38"/>
      <c r="B285" s="39"/>
      <c r="C285" s="219" t="s">
        <v>632</v>
      </c>
      <c r="D285" s="219" t="s">
        <v>133</v>
      </c>
      <c r="E285" s="220" t="s">
        <v>1010</v>
      </c>
      <c r="F285" s="221" t="s">
        <v>1011</v>
      </c>
      <c r="G285" s="222" t="s">
        <v>699</v>
      </c>
      <c r="H285" s="223">
        <v>97.75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39</v>
      </c>
      <c r="O285" s="91"/>
      <c r="P285" s="229">
        <f>O285*H285</f>
        <v>0</v>
      </c>
      <c r="Q285" s="229">
        <v>0.00024000000000000001</v>
      </c>
      <c r="R285" s="229">
        <f>Q285*H285</f>
        <v>0.023460000000000002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137</v>
      </c>
      <c r="AT285" s="231" t="s">
        <v>133</v>
      </c>
      <c r="AU285" s="231" t="s">
        <v>84</v>
      </c>
      <c r="AY285" s="17" t="s">
        <v>130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82</v>
      </c>
      <c r="BK285" s="232">
        <f>ROUND(I285*H285,2)</f>
        <v>0</v>
      </c>
      <c r="BL285" s="17" t="s">
        <v>137</v>
      </c>
      <c r="BM285" s="231" t="s">
        <v>1012</v>
      </c>
    </row>
    <row r="286" s="2" customFormat="1" ht="16.5" customHeight="1">
      <c r="A286" s="38"/>
      <c r="B286" s="39"/>
      <c r="C286" s="219" t="s">
        <v>637</v>
      </c>
      <c r="D286" s="219" t="s">
        <v>133</v>
      </c>
      <c r="E286" s="220" t="s">
        <v>1013</v>
      </c>
      <c r="F286" s="221" t="s">
        <v>1014</v>
      </c>
      <c r="G286" s="222" t="s">
        <v>699</v>
      </c>
      <c r="H286" s="223">
        <v>63</v>
      </c>
      <c r="I286" s="224"/>
      <c r="J286" s="225">
        <f>ROUND(I286*H286,2)</f>
        <v>0</v>
      </c>
      <c r="K286" s="226"/>
      <c r="L286" s="44"/>
      <c r="M286" s="227" t="s">
        <v>1</v>
      </c>
      <c r="N286" s="228" t="s">
        <v>39</v>
      </c>
      <c r="O286" s="91"/>
      <c r="P286" s="229">
        <f>O286*H286</f>
        <v>0</v>
      </c>
      <c r="Q286" s="229">
        <v>8.0000000000000007E-05</v>
      </c>
      <c r="R286" s="229">
        <f>Q286*H286</f>
        <v>0.0050400000000000002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137</v>
      </c>
      <c r="AT286" s="231" t="s">
        <v>133</v>
      </c>
      <c r="AU286" s="231" t="s">
        <v>84</v>
      </c>
      <c r="AY286" s="17" t="s">
        <v>130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82</v>
      </c>
      <c r="BK286" s="232">
        <f>ROUND(I286*H286,2)</f>
        <v>0</v>
      </c>
      <c r="BL286" s="17" t="s">
        <v>137</v>
      </c>
      <c r="BM286" s="231" t="s">
        <v>1015</v>
      </c>
    </row>
    <row r="287" s="2" customFormat="1" ht="24.15" customHeight="1">
      <c r="A287" s="38"/>
      <c r="B287" s="39"/>
      <c r="C287" s="219" t="s">
        <v>641</v>
      </c>
      <c r="D287" s="219" t="s">
        <v>133</v>
      </c>
      <c r="E287" s="220" t="s">
        <v>1016</v>
      </c>
      <c r="F287" s="221" t="s">
        <v>1017</v>
      </c>
      <c r="G287" s="222" t="s">
        <v>220</v>
      </c>
      <c r="H287" s="256"/>
      <c r="I287" s="224"/>
      <c r="J287" s="225">
        <f>ROUND(I287*H287,2)</f>
        <v>0</v>
      </c>
      <c r="K287" s="226"/>
      <c r="L287" s="44"/>
      <c r="M287" s="227" t="s">
        <v>1</v>
      </c>
      <c r="N287" s="228" t="s">
        <v>39</v>
      </c>
      <c r="O287" s="91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137</v>
      </c>
      <c r="AT287" s="231" t="s">
        <v>133</v>
      </c>
      <c r="AU287" s="231" t="s">
        <v>84</v>
      </c>
      <c r="AY287" s="17" t="s">
        <v>130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82</v>
      </c>
      <c r="BK287" s="232">
        <f>ROUND(I287*H287,2)</f>
        <v>0</v>
      </c>
      <c r="BL287" s="17" t="s">
        <v>137</v>
      </c>
      <c r="BM287" s="231" t="s">
        <v>1018</v>
      </c>
    </row>
    <row r="288" s="12" customFormat="1" ht="22.8" customHeight="1">
      <c r="A288" s="12"/>
      <c r="B288" s="203"/>
      <c r="C288" s="204"/>
      <c r="D288" s="205" t="s">
        <v>73</v>
      </c>
      <c r="E288" s="217" t="s">
        <v>1019</v>
      </c>
      <c r="F288" s="217" t="s">
        <v>1020</v>
      </c>
      <c r="G288" s="204"/>
      <c r="H288" s="204"/>
      <c r="I288" s="207"/>
      <c r="J288" s="218">
        <f>BK288</f>
        <v>0</v>
      </c>
      <c r="K288" s="204"/>
      <c r="L288" s="209"/>
      <c r="M288" s="210"/>
      <c r="N288" s="211"/>
      <c r="O288" s="211"/>
      <c r="P288" s="212">
        <f>SUM(P289:P295)</f>
        <v>0</v>
      </c>
      <c r="Q288" s="211"/>
      <c r="R288" s="212">
        <f>SUM(R289:R295)</f>
        <v>0.06199466</v>
      </c>
      <c r="S288" s="211"/>
      <c r="T288" s="213">
        <f>SUM(T289:T295)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4" t="s">
        <v>84</v>
      </c>
      <c r="AT288" s="215" t="s">
        <v>73</v>
      </c>
      <c r="AU288" s="215" t="s">
        <v>82</v>
      </c>
      <c r="AY288" s="214" t="s">
        <v>130</v>
      </c>
      <c r="BK288" s="216">
        <f>SUM(BK289:BK295)</f>
        <v>0</v>
      </c>
    </row>
    <row r="289" s="2" customFormat="1" ht="33" customHeight="1">
      <c r="A289" s="38"/>
      <c r="B289" s="39"/>
      <c r="C289" s="219" t="s">
        <v>645</v>
      </c>
      <c r="D289" s="219" t="s">
        <v>133</v>
      </c>
      <c r="E289" s="220" t="s">
        <v>1021</v>
      </c>
      <c r="F289" s="221" t="s">
        <v>1022</v>
      </c>
      <c r="G289" s="222" t="s">
        <v>699</v>
      </c>
      <c r="H289" s="223">
        <v>134.77099999999999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39</v>
      </c>
      <c r="O289" s="91"/>
      <c r="P289" s="229">
        <f>O289*H289</f>
        <v>0</v>
      </c>
      <c r="Q289" s="229">
        <v>0.00020000000000000001</v>
      </c>
      <c r="R289" s="229">
        <f>Q289*H289</f>
        <v>0.026954199999999998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137</v>
      </c>
      <c r="AT289" s="231" t="s">
        <v>133</v>
      </c>
      <c r="AU289" s="231" t="s">
        <v>84</v>
      </c>
      <c r="AY289" s="17" t="s">
        <v>130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82</v>
      </c>
      <c r="BK289" s="232">
        <f>ROUND(I289*H289,2)</f>
        <v>0</v>
      </c>
      <c r="BL289" s="17" t="s">
        <v>137</v>
      </c>
      <c r="BM289" s="231" t="s">
        <v>1023</v>
      </c>
    </row>
    <row r="290" s="13" customFormat="1">
      <c r="A290" s="13"/>
      <c r="B290" s="233"/>
      <c r="C290" s="234"/>
      <c r="D290" s="235" t="s">
        <v>173</v>
      </c>
      <c r="E290" s="236" t="s">
        <v>1</v>
      </c>
      <c r="F290" s="237" t="s">
        <v>1024</v>
      </c>
      <c r="G290" s="234"/>
      <c r="H290" s="238">
        <v>71.771000000000001</v>
      </c>
      <c r="I290" s="239"/>
      <c r="J290" s="234"/>
      <c r="K290" s="234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173</v>
      </c>
      <c r="AU290" s="244" t="s">
        <v>84</v>
      </c>
      <c r="AV290" s="13" t="s">
        <v>84</v>
      </c>
      <c r="AW290" s="13" t="s">
        <v>31</v>
      </c>
      <c r="AX290" s="13" t="s">
        <v>74</v>
      </c>
      <c r="AY290" s="244" t="s">
        <v>130</v>
      </c>
    </row>
    <row r="291" s="13" customFormat="1">
      <c r="A291" s="13"/>
      <c r="B291" s="233"/>
      <c r="C291" s="234"/>
      <c r="D291" s="235" t="s">
        <v>173</v>
      </c>
      <c r="E291" s="236" t="s">
        <v>1</v>
      </c>
      <c r="F291" s="237" t="s">
        <v>505</v>
      </c>
      <c r="G291" s="234"/>
      <c r="H291" s="238">
        <v>63</v>
      </c>
      <c r="I291" s="239"/>
      <c r="J291" s="234"/>
      <c r="K291" s="234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173</v>
      </c>
      <c r="AU291" s="244" t="s">
        <v>84</v>
      </c>
      <c r="AV291" s="13" t="s">
        <v>84</v>
      </c>
      <c r="AW291" s="13" t="s">
        <v>31</v>
      </c>
      <c r="AX291" s="13" t="s">
        <v>74</v>
      </c>
      <c r="AY291" s="244" t="s">
        <v>130</v>
      </c>
    </row>
    <row r="292" s="15" customFormat="1">
      <c r="A292" s="15"/>
      <c r="B292" s="272"/>
      <c r="C292" s="273"/>
      <c r="D292" s="235" t="s">
        <v>173</v>
      </c>
      <c r="E292" s="274" t="s">
        <v>1</v>
      </c>
      <c r="F292" s="275" t="s">
        <v>709</v>
      </c>
      <c r="G292" s="273"/>
      <c r="H292" s="276">
        <v>134.77100000000002</v>
      </c>
      <c r="I292" s="277"/>
      <c r="J292" s="273"/>
      <c r="K292" s="273"/>
      <c r="L292" s="278"/>
      <c r="M292" s="279"/>
      <c r="N292" s="280"/>
      <c r="O292" s="280"/>
      <c r="P292" s="280"/>
      <c r="Q292" s="280"/>
      <c r="R292" s="280"/>
      <c r="S292" s="280"/>
      <c r="T292" s="281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82" t="s">
        <v>173</v>
      </c>
      <c r="AU292" s="282" t="s">
        <v>84</v>
      </c>
      <c r="AV292" s="15" t="s">
        <v>146</v>
      </c>
      <c r="AW292" s="15" t="s">
        <v>31</v>
      </c>
      <c r="AX292" s="15" t="s">
        <v>82</v>
      </c>
      <c r="AY292" s="282" t="s">
        <v>130</v>
      </c>
    </row>
    <row r="293" s="2" customFormat="1" ht="24.15" customHeight="1">
      <c r="A293" s="38"/>
      <c r="B293" s="39"/>
      <c r="C293" s="219" t="s">
        <v>649</v>
      </c>
      <c r="D293" s="219" t="s">
        <v>133</v>
      </c>
      <c r="E293" s="220" t="s">
        <v>1025</v>
      </c>
      <c r="F293" s="221" t="s">
        <v>1026</v>
      </c>
      <c r="G293" s="222" t="s">
        <v>699</v>
      </c>
      <c r="H293" s="223">
        <v>71.771000000000001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39</v>
      </c>
      <c r="O293" s="91"/>
      <c r="P293" s="229">
        <f>O293*H293</f>
        <v>0</v>
      </c>
      <c r="Q293" s="229">
        <v>0.00025999999999999998</v>
      </c>
      <c r="R293" s="229">
        <f>Q293*H293</f>
        <v>0.01866046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137</v>
      </c>
      <c r="AT293" s="231" t="s">
        <v>133</v>
      </c>
      <c r="AU293" s="231" t="s">
        <v>84</v>
      </c>
      <c r="AY293" s="17" t="s">
        <v>130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82</v>
      </c>
      <c r="BK293" s="232">
        <f>ROUND(I293*H293,2)</f>
        <v>0</v>
      </c>
      <c r="BL293" s="17" t="s">
        <v>137</v>
      </c>
      <c r="BM293" s="231" t="s">
        <v>1027</v>
      </c>
    </row>
    <row r="294" s="13" customFormat="1">
      <c r="A294" s="13"/>
      <c r="B294" s="233"/>
      <c r="C294" s="234"/>
      <c r="D294" s="235" t="s">
        <v>173</v>
      </c>
      <c r="E294" s="236" t="s">
        <v>1</v>
      </c>
      <c r="F294" s="237" t="s">
        <v>1024</v>
      </c>
      <c r="G294" s="234"/>
      <c r="H294" s="238">
        <v>71.771000000000001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173</v>
      </c>
      <c r="AU294" s="244" t="s">
        <v>84</v>
      </c>
      <c r="AV294" s="13" t="s">
        <v>84</v>
      </c>
      <c r="AW294" s="13" t="s">
        <v>31</v>
      </c>
      <c r="AX294" s="13" t="s">
        <v>82</v>
      </c>
      <c r="AY294" s="244" t="s">
        <v>130</v>
      </c>
    </row>
    <row r="295" s="2" customFormat="1" ht="16.5" customHeight="1">
      <c r="A295" s="38"/>
      <c r="B295" s="39"/>
      <c r="C295" s="219" t="s">
        <v>1028</v>
      </c>
      <c r="D295" s="219" t="s">
        <v>133</v>
      </c>
      <c r="E295" s="220" t="s">
        <v>1029</v>
      </c>
      <c r="F295" s="221" t="s">
        <v>1030</v>
      </c>
      <c r="G295" s="222" t="s">
        <v>699</v>
      </c>
      <c r="H295" s="223">
        <v>63</v>
      </c>
      <c r="I295" s="224"/>
      <c r="J295" s="225">
        <f>ROUND(I295*H295,2)</f>
        <v>0</v>
      </c>
      <c r="K295" s="226"/>
      <c r="L295" s="44"/>
      <c r="M295" s="227" t="s">
        <v>1</v>
      </c>
      <c r="N295" s="228" t="s">
        <v>39</v>
      </c>
      <c r="O295" s="91"/>
      <c r="P295" s="229">
        <f>O295*H295</f>
        <v>0</v>
      </c>
      <c r="Q295" s="229">
        <v>0.00025999999999999998</v>
      </c>
      <c r="R295" s="229">
        <f>Q295*H295</f>
        <v>0.016379999999999999</v>
      </c>
      <c r="S295" s="229">
        <v>0</v>
      </c>
      <c r="T295" s="23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1" t="s">
        <v>137</v>
      </c>
      <c r="AT295" s="231" t="s">
        <v>133</v>
      </c>
      <c r="AU295" s="231" t="s">
        <v>84</v>
      </c>
      <c r="AY295" s="17" t="s">
        <v>130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82</v>
      </c>
      <c r="BK295" s="232">
        <f>ROUND(I295*H295,2)</f>
        <v>0</v>
      </c>
      <c r="BL295" s="17" t="s">
        <v>137</v>
      </c>
      <c r="BM295" s="231" t="s">
        <v>1031</v>
      </c>
    </row>
    <row r="296" s="12" customFormat="1" ht="25.92" customHeight="1">
      <c r="A296" s="12"/>
      <c r="B296" s="203"/>
      <c r="C296" s="204"/>
      <c r="D296" s="205" t="s">
        <v>73</v>
      </c>
      <c r="E296" s="206" t="s">
        <v>239</v>
      </c>
      <c r="F296" s="206" t="s">
        <v>240</v>
      </c>
      <c r="G296" s="204"/>
      <c r="H296" s="204"/>
      <c r="I296" s="207"/>
      <c r="J296" s="208">
        <f>BK296</f>
        <v>0</v>
      </c>
      <c r="K296" s="204"/>
      <c r="L296" s="209"/>
      <c r="M296" s="210"/>
      <c r="N296" s="211"/>
      <c r="O296" s="211"/>
      <c r="P296" s="212">
        <f>SUM(P297:P298)</f>
        <v>0</v>
      </c>
      <c r="Q296" s="211"/>
      <c r="R296" s="212">
        <f>SUM(R297:R298)</f>
        <v>0</v>
      </c>
      <c r="S296" s="211"/>
      <c r="T296" s="213">
        <f>SUM(T297:T298)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4" t="s">
        <v>146</v>
      </c>
      <c r="AT296" s="215" t="s">
        <v>73</v>
      </c>
      <c r="AU296" s="215" t="s">
        <v>74</v>
      </c>
      <c r="AY296" s="214" t="s">
        <v>130</v>
      </c>
      <c r="BK296" s="216">
        <f>SUM(BK297:BK298)</f>
        <v>0</v>
      </c>
    </row>
    <row r="297" s="2" customFormat="1" ht="16.5" customHeight="1">
      <c r="A297" s="38"/>
      <c r="B297" s="39"/>
      <c r="C297" s="219" t="s">
        <v>1032</v>
      </c>
      <c r="D297" s="219" t="s">
        <v>133</v>
      </c>
      <c r="E297" s="220" t="s">
        <v>1033</v>
      </c>
      <c r="F297" s="221" t="s">
        <v>1034</v>
      </c>
      <c r="G297" s="222" t="s">
        <v>186</v>
      </c>
      <c r="H297" s="223">
        <v>1</v>
      </c>
      <c r="I297" s="224"/>
      <c r="J297" s="225">
        <f>ROUND(I297*H297,2)</f>
        <v>0</v>
      </c>
      <c r="K297" s="226"/>
      <c r="L297" s="44"/>
      <c r="M297" s="227" t="s">
        <v>1</v>
      </c>
      <c r="N297" s="228" t="s">
        <v>39</v>
      </c>
      <c r="O297" s="91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244</v>
      </c>
      <c r="AT297" s="231" t="s">
        <v>133</v>
      </c>
      <c r="AU297" s="231" t="s">
        <v>82</v>
      </c>
      <c r="AY297" s="17" t="s">
        <v>130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82</v>
      </c>
      <c r="BK297" s="232">
        <f>ROUND(I297*H297,2)</f>
        <v>0</v>
      </c>
      <c r="BL297" s="17" t="s">
        <v>244</v>
      </c>
      <c r="BM297" s="231" t="s">
        <v>1035</v>
      </c>
    </row>
    <row r="298" s="2" customFormat="1" ht="16.5" customHeight="1">
      <c r="A298" s="38"/>
      <c r="B298" s="39"/>
      <c r="C298" s="219" t="s">
        <v>1036</v>
      </c>
      <c r="D298" s="219" t="s">
        <v>133</v>
      </c>
      <c r="E298" s="220" t="s">
        <v>1037</v>
      </c>
      <c r="F298" s="221" t="s">
        <v>1038</v>
      </c>
      <c r="G298" s="222" t="s">
        <v>186</v>
      </c>
      <c r="H298" s="223">
        <v>1</v>
      </c>
      <c r="I298" s="224"/>
      <c r="J298" s="225">
        <f>ROUND(I298*H298,2)</f>
        <v>0</v>
      </c>
      <c r="K298" s="226"/>
      <c r="L298" s="44"/>
      <c r="M298" s="257" t="s">
        <v>1</v>
      </c>
      <c r="N298" s="258" t="s">
        <v>39</v>
      </c>
      <c r="O298" s="259"/>
      <c r="P298" s="260">
        <f>O298*H298</f>
        <v>0</v>
      </c>
      <c r="Q298" s="260">
        <v>0</v>
      </c>
      <c r="R298" s="260">
        <f>Q298*H298</f>
        <v>0</v>
      </c>
      <c r="S298" s="260">
        <v>0</v>
      </c>
      <c r="T298" s="261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146</v>
      </c>
      <c r="AT298" s="231" t="s">
        <v>133</v>
      </c>
      <c r="AU298" s="231" t="s">
        <v>82</v>
      </c>
      <c r="AY298" s="17" t="s">
        <v>130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82</v>
      </c>
      <c r="BK298" s="232">
        <f>ROUND(I298*H298,2)</f>
        <v>0</v>
      </c>
      <c r="BL298" s="17" t="s">
        <v>146</v>
      </c>
      <c r="BM298" s="231" t="s">
        <v>1039</v>
      </c>
    </row>
    <row r="299" s="2" customFormat="1" ht="6.96" customHeight="1">
      <c r="A299" s="38"/>
      <c r="B299" s="66"/>
      <c r="C299" s="67"/>
      <c r="D299" s="67"/>
      <c r="E299" s="67"/>
      <c r="F299" s="67"/>
      <c r="G299" s="67"/>
      <c r="H299" s="67"/>
      <c r="I299" s="67"/>
      <c r="J299" s="67"/>
      <c r="K299" s="67"/>
      <c r="L299" s="44"/>
      <c r="M299" s="38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</row>
  </sheetData>
  <sheetProtection sheet="1" autoFilter="0" formatColumns="0" formatRows="0" objects="1" scenarios="1" spinCount="100000" saltValue="wtETbDwTT0l4PeRiNo74BW7HSxYMrJrF0pYl1X7Jofp6cM+F4PDSxooZ2xh12GWldQNzQv+N93psiiIEmS6p9Q==" hashValue="uYb+DV1cf5ov0nwjtVbS0t+8eMTAHl1oRX1kllCnFrPNEhG/qLPF6lUg1yEJnL8Le9s81opazXJ08n2Eq9wUmw==" algorithmName="SHA-512" password="CC35"/>
  <autoFilter ref="C137:K298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kotelna_u1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1040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14. 4. 2022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ROUND((SUM(BE123:BE207)),  2)</f>
        <v>0</v>
      </c>
      <c r="G33" s="38"/>
      <c r="H33" s="38"/>
      <c r="I33" s="155">
        <v>0.20999999999999999</v>
      </c>
      <c r="J33" s="154">
        <f>ROUND(((SUM(BE123:BE207))*I33),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ROUND((SUM(BF123:BF207)),  2)</f>
        <v>0</v>
      </c>
      <c r="G34" s="38"/>
      <c r="H34" s="38"/>
      <c r="I34" s="155">
        <v>0.14999999999999999</v>
      </c>
      <c r="J34" s="154">
        <f>ROUND(((SUM(BF123:BF207))*I34),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ROUND((SUM(BG123:BG207)),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ROUND((SUM(BH123:BH207)),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ROUND((SUM(BI123:BI207)),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kotelna_u1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D 1.4.1 TECHNOLOGIE KOTELNY - ROZDĚLOVAČ 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14. 4. 2022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248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250</v>
      </c>
      <c r="E99" s="188"/>
      <c r="F99" s="188"/>
      <c r="G99" s="188"/>
      <c r="H99" s="188"/>
      <c r="I99" s="188"/>
      <c r="J99" s="189">
        <f>J140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252</v>
      </c>
      <c r="E100" s="188"/>
      <c r="F100" s="188"/>
      <c r="G100" s="188"/>
      <c r="H100" s="188"/>
      <c r="I100" s="188"/>
      <c r="J100" s="189">
        <f>J149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253</v>
      </c>
      <c r="E101" s="188"/>
      <c r="F101" s="188"/>
      <c r="G101" s="188"/>
      <c r="H101" s="188"/>
      <c r="I101" s="188"/>
      <c r="J101" s="189">
        <f>J164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254</v>
      </c>
      <c r="E102" s="188"/>
      <c r="F102" s="188"/>
      <c r="G102" s="188"/>
      <c r="H102" s="188"/>
      <c r="I102" s="188"/>
      <c r="J102" s="189">
        <f>J174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114</v>
      </c>
      <c r="E103" s="182"/>
      <c r="F103" s="182"/>
      <c r="G103" s="182"/>
      <c r="H103" s="182"/>
      <c r="I103" s="182"/>
      <c r="J103" s="183">
        <f>J202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kotelna_u1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04 - D 1.4.1 TECHNOLOGIE KOTELNY - ROZDĚLOVAČ 1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14. 4. 2022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30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32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116</v>
      </c>
      <c r="D122" s="194" t="s">
        <v>59</v>
      </c>
      <c r="E122" s="194" t="s">
        <v>55</v>
      </c>
      <c r="F122" s="194" t="s">
        <v>56</v>
      </c>
      <c r="G122" s="194" t="s">
        <v>117</v>
      </c>
      <c r="H122" s="194" t="s">
        <v>118</v>
      </c>
      <c r="I122" s="194" t="s">
        <v>119</v>
      </c>
      <c r="J122" s="195" t="s">
        <v>108</v>
      </c>
      <c r="K122" s="196" t="s">
        <v>120</v>
      </c>
      <c r="L122" s="197"/>
      <c r="M122" s="100" t="s">
        <v>1</v>
      </c>
      <c r="N122" s="101" t="s">
        <v>38</v>
      </c>
      <c r="O122" s="101" t="s">
        <v>121</v>
      </c>
      <c r="P122" s="101" t="s">
        <v>122</v>
      </c>
      <c r="Q122" s="101" t="s">
        <v>123</v>
      </c>
      <c r="R122" s="101" t="s">
        <v>124</v>
      </c>
      <c r="S122" s="101" t="s">
        <v>125</v>
      </c>
      <c r="T122" s="102" t="s">
        <v>126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127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P124+P202</f>
        <v>0</v>
      </c>
      <c r="Q123" s="104"/>
      <c r="R123" s="200">
        <f>R124+R202</f>
        <v>0.46969040000000001</v>
      </c>
      <c r="S123" s="104"/>
      <c r="T123" s="201">
        <f>T124+T202</f>
        <v>4.4268800000000006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73</v>
      </c>
      <c r="AU123" s="17" t="s">
        <v>110</v>
      </c>
      <c r="BK123" s="202">
        <f>BK124+BK202</f>
        <v>0</v>
      </c>
    </row>
    <row r="124" s="12" customFormat="1" ht="25.92" customHeight="1">
      <c r="A124" s="12"/>
      <c r="B124" s="203"/>
      <c r="C124" s="204"/>
      <c r="D124" s="205" t="s">
        <v>73</v>
      </c>
      <c r="E124" s="206" t="s">
        <v>128</v>
      </c>
      <c r="F124" s="206" t="s">
        <v>129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P125+P140+P149+P164+P174</f>
        <v>0</v>
      </c>
      <c r="Q124" s="211"/>
      <c r="R124" s="212">
        <f>R125+R140+R149+R164+R174</f>
        <v>0.46969040000000001</v>
      </c>
      <c r="S124" s="211"/>
      <c r="T124" s="213">
        <f>T125+T140+T149+T164+T174</f>
        <v>4.4268800000000006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73</v>
      </c>
      <c r="AU124" s="215" t="s">
        <v>74</v>
      </c>
      <c r="AY124" s="214" t="s">
        <v>130</v>
      </c>
      <c r="BK124" s="216">
        <f>BK125+BK140+BK149+BK164+BK174</f>
        <v>0</v>
      </c>
    </row>
    <row r="125" s="12" customFormat="1" ht="22.8" customHeight="1">
      <c r="A125" s="12"/>
      <c r="B125" s="203"/>
      <c r="C125" s="204"/>
      <c r="D125" s="205" t="s">
        <v>73</v>
      </c>
      <c r="E125" s="217" t="s">
        <v>258</v>
      </c>
      <c r="F125" s="217" t="s">
        <v>259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SUM(P126:P139)</f>
        <v>0</v>
      </c>
      <c r="Q125" s="211"/>
      <c r="R125" s="212">
        <f>SUM(R126:R139)</f>
        <v>0.039740400000000002</v>
      </c>
      <c r="S125" s="211"/>
      <c r="T125" s="213">
        <f>SUM(T126:T139)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73</v>
      </c>
      <c r="AU125" s="215" t="s">
        <v>82</v>
      </c>
      <c r="AY125" s="214" t="s">
        <v>130</v>
      </c>
      <c r="BK125" s="216">
        <f>SUM(BK126:BK139)</f>
        <v>0</v>
      </c>
    </row>
    <row r="126" s="2" customFormat="1" ht="33" customHeight="1">
      <c r="A126" s="38"/>
      <c r="B126" s="39"/>
      <c r="C126" s="219" t="s">
        <v>82</v>
      </c>
      <c r="D126" s="219" t="s">
        <v>133</v>
      </c>
      <c r="E126" s="220" t="s">
        <v>260</v>
      </c>
      <c r="F126" s="221" t="s">
        <v>261</v>
      </c>
      <c r="G126" s="222" t="s">
        <v>136</v>
      </c>
      <c r="H126" s="223">
        <v>38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39</v>
      </c>
      <c r="O126" s="91"/>
      <c r="P126" s="229">
        <f>O126*H126</f>
        <v>0</v>
      </c>
      <c r="Q126" s="229">
        <v>0.00029</v>
      </c>
      <c r="R126" s="229">
        <f>Q126*H126</f>
        <v>0.01102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137</v>
      </c>
      <c r="AT126" s="231" t="s">
        <v>133</v>
      </c>
      <c r="AU126" s="231" t="s">
        <v>84</v>
      </c>
      <c r="AY126" s="17" t="s">
        <v>130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82</v>
      </c>
      <c r="BK126" s="232">
        <f>ROUND(I126*H126,2)</f>
        <v>0</v>
      </c>
      <c r="BL126" s="17" t="s">
        <v>137</v>
      </c>
      <c r="BM126" s="231" t="s">
        <v>1041</v>
      </c>
    </row>
    <row r="127" s="13" customFormat="1">
      <c r="A127" s="13"/>
      <c r="B127" s="233"/>
      <c r="C127" s="234"/>
      <c r="D127" s="235" t="s">
        <v>173</v>
      </c>
      <c r="E127" s="236" t="s">
        <v>1</v>
      </c>
      <c r="F127" s="237" t="s">
        <v>1042</v>
      </c>
      <c r="G127" s="234"/>
      <c r="H127" s="238">
        <v>38</v>
      </c>
      <c r="I127" s="239"/>
      <c r="J127" s="234"/>
      <c r="K127" s="234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173</v>
      </c>
      <c r="AU127" s="244" t="s">
        <v>84</v>
      </c>
      <c r="AV127" s="13" t="s">
        <v>84</v>
      </c>
      <c r="AW127" s="13" t="s">
        <v>31</v>
      </c>
      <c r="AX127" s="13" t="s">
        <v>82</v>
      </c>
      <c r="AY127" s="244" t="s">
        <v>130</v>
      </c>
    </row>
    <row r="128" s="2" customFormat="1" ht="24.15" customHeight="1">
      <c r="A128" s="38"/>
      <c r="B128" s="39"/>
      <c r="C128" s="245" t="s">
        <v>84</v>
      </c>
      <c r="D128" s="245" t="s">
        <v>193</v>
      </c>
      <c r="E128" s="246" t="s">
        <v>264</v>
      </c>
      <c r="F128" s="247" t="s">
        <v>265</v>
      </c>
      <c r="G128" s="248" t="s">
        <v>136</v>
      </c>
      <c r="H128" s="249">
        <v>6.1200000000000001</v>
      </c>
      <c r="I128" s="250"/>
      <c r="J128" s="251">
        <f>ROUND(I128*H128,2)</f>
        <v>0</v>
      </c>
      <c r="K128" s="252"/>
      <c r="L128" s="253"/>
      <c r="M128" s="254" t="s">
        <v>1</v>
      </c>
      <c r="N128" s="255" t="s">
        <v>39</v>
      </c>
      <c r="O128" s="91"/>
      <c r="P128" s="229">
        <f>O128*H128</f>
        <v>0</v>
      </c>
      <c r="Q128" s="229">
        <v>0.00027</v>
      </c>
      <c r="R128" s="229">
        <f>Q128*H128</f>
        <v>0.0016524000000000001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196</v>
      </c>
      <c r="AT128" s="231" t="s">
        <v>193</v>
      </c>
      <c r="AU128" s="231" t="s">
        <v>84</v>
      </c>
      <c r="AY128" s="17" t="s">
        <v>130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82</v>
      </c>
      <c r="BK128" s="232">
        <f>ROUND(I128*H128,2)</f>
        <v>0</v>
      </c>
      <c r="BL128" s="17" t="s">
        <v>137</v>
      </c>
      <c r="BM128" s="231" t="s">
        <v>1043</v>
      </c>
    </row>
    <row r="129" s="13" customFormat="1">
      <c r="A129" s="13"/>
      <c r="B129" s="233"/>
      <c r="C129" s="234"/>
      <c r="D129" s="235" t="s">
        <v>173</v>
      </c>
      <c r="E129" s="234"/>
      <c r="F129" s="237" t="s">
        <v>267</v>
      </c>
      <c r="G129" s="234"/>
      <c r="H129" s="238">
        <v>6.1200000000000001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173</v>
      </c>
      <c r="AU129" s="244" t="s">
        <v>84</v>
      </c>
      <c r="AV129" s="13" t="s">
        <v>84</v>
      </c>
      <c r="AW129" s="13" t="s">
        <v>4</v>
      </c>
      <c r="AX129" s="13" t="s">
        <v>82</v>
      </c>
      <c r="AY129" s="244" t="s">
        <v>130</v>
      </c>
    </row>
    <row r="130" s="2" customFormat="1" ht="24.15" customHeight="1">
      <c r="A130" s="38"/>
      <c r="B130" s="39"/>
      <c r="C130" s="245" t="s">
        <v>142</v>
      </c>
      <c r="D130" s="245" t="s">
        <v>193</v>
      </c>
      <c r="E130" s="246" t="s">
        <v>268</v>
      </c>
      <c r="F130" s="247" t="s">
        <v>269</v>
      </c>
      <c r="G130" s="248" t="s">
        <v>136</v>
      </c>
      <c r="H130" s="249">
        <v>16.32</v>
      </c>
      <c r="I130" s="250"/>
      <c r="J130" s="251">
        <f>ROUND(I130*H130,2)</f>
        <v>0</v>
      </c>
      <c r="K130" s="252"/>
      <c r="L130" s="253"/>
      <c r="M130" s="254" t="s">
        <v>1</v>
      </c>
      <c r="N130" s="255" t="s">
        <v>39</v>
      </c>
      <c r="O130" s="91"/>
      <c r="P130" s="229">
        <f>O130*H130</f>
        <v>0</v>
      </c>
      <c r="Q130" s="229">
        <v>0.00029</v>
      </c>
      <c r="R130" s="229">
        <f>Q130*H130</f>
        <v>0.0047327999999999997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196</v>
      </c>
      <c r="AT130" s="231" t="s">
        <v>193</v>
      </c>
      <c r="AU130" s="231" t="s">
        <v>84</v>
      </c>
      <c r="AY130" s="17" t="s">
        <v>130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82</v>
      </c>
      <c r="BK130" s="232">
        <f>ROUND(I130*H130,2)</f>
        <v>0</v>
      </c>
      <c r="BL130" s="17" t="s">
        <v>137</v>
      </c>
      <c r="BM130" s="231" t="s">
        <v>1044</v>
      </c>
    </row>
    <row r="131" s="13" customFormat="1">
      <c r="A131" s="13"/>
      <c r="B131" s="233"/>
      <c r="C131" s="234"/>
      <c r="D131" s="235" t="s">
        <v>173</v>
      </c>
      <c r="E131" s="234"/>
      <c r="F131" s="237" t="s">
        <v>1045</v>
      </c>
      <c r="G131" s="234"/>
      <c r="H131" s="238">
        <v>16.32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173</v>
      </c>
      <c r="AU131" s="244" t="s">
        <v>84</v>
      </c>
      <c r="AV131" s="13" t="s">
        <v>84</v>
      </c>
      <c r="AW131" s="13" t="s">
        <v>4</v>
      </c>
      <c r="AX131" s="13" t="s">
        <v>82</v>
      </c>
      <c r="AY131" s="244" t="s">
        <v>130</v>
      </c>
    </row>
    <row r="132" s="2" customFormat="1" ht="24.15" customHeight="1">
      <c r="A132" s="38"/>
      <c r="B132" s="39"/>
      <c r="C132" s="245" t="s">
        <v>146</v>
      </c>
      <c r="D132" s="245" t="s">
        <v>193</v>
      </c>
      <c r="E132" s="246" t="s">
        <v>1046</v>
      </c>
      <c r="F132" s="247" t="s">
        <v>1047</v>
      </c>
      <c r="G132" s="248" t="s">
        <v>136</v>
      </c>
      <c r="H132" s="249">
        <v>4.0800000000000001</v>
      </c>
      <c r="I132" s="250"/>
      <c r="J132" s="251">
        <f>ROUND(I132*H132,2)</f>
        <v>0</v>
      </c>
      <c r="K132" s="252"/>
      <c r="L132" s="253"/>
      <c r="M132" s="254" t="s">
        <v>1</v>
      </c>
      <c r="N132" s="255" t="s">
        <v>39</v>
      </c>
      <c r="O132" s="91"/>
      <c r="P132" s="229">
        <f>O132*H132</f>
        <v>0</v>
      </c>
      <c r="Q132" s="229">
        <v>0.00032000000000000003</v>
      </c>
      <c r="R132" s="229">
        <f>Q132*H132</f>
        <v>0.0013056000000000001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196</v>
      </c>
      <c r="AT132" s="231" t="s">
        <v>193</v>
      </c>
      <c r="AU132" s="231" t="s">
        <v>84</v>
      </c>
      <c r="AY132" s="17" t="s">
        <v>130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82</v>
      </c>
      <c r="BK132" s="232">
        <f>ROUND(I132*H132,2)</f>
        <v>0</v>
      </c>
      <c r="BL132" s="17" t="s">
        <v>137</v>
      </c>
      <c r="BM132" s="231" t="s">
        <v>1048</v>
      </c>
    </row>
    <row r="133" s="13" customFormat="1">
      <c r="A133" s="13"/>
      <c r="B133" s="233"/>
      <c r="C133" s="234"/>
      <c r="D133" s="235" t="s">
        <v>173</v>
      </c>
      <c r="E133" s="234"/>
      <c r="F133" s="237" t="s">
        <v>1049</v>
      </c>
      <c r="G133" s="234"/>
      <c r="H133" s="238">
        <v>4.0800000000000001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173</v>
      </c>
      <c r="AU133" s="244" t="s">
        <v>84</v>
      </c>
      <c r="AV133" s="13" t="s">
        <v>84</v>
      </c>
      <c r="AW133" s="13" t="s">
        <v>4</v>
      </c>
      <c r="AX133" s="13" t="s">
        <v>82</v>
      </c>
      <c r="AY133" s="244" t="s">
        <v>130</v>
      </c>
    </row>
    <row r="134" s="2" customFormat="1" ht="24.15" customHeight="1">
      <c r="A134" s="38"/>
      <c r="B134" s="39"/>
      <c r="C134" s="245" t="s">
        <v>150</v>
      </c>
      <c r="D134" s="245" t="s">
        <v>193</v>
      </c>
      <c r="E134" s="246" t="s">
        <v>1050</v>
      </c>
      <c r="F134" s="247" t="s">
        <v>1051</v>
      </c>
      <c r="G134" s="248" t="s">
        <v>136</v>
      </c>
      <c r="H134" s="249">
        <v>12.24</v>
      </c>
      <c r="I134" s="250"/>
      <c r="J134" s="251">
        <f>ROUND(I134*H134,2)</f>
        <v>0</v>
      </c>
      <c r="K134" s="252"/>
      <c r="L134" s="253"/>
      <c r="M134" s="254" t="s">
        <v>1</v>
      </c>
      <c r="N134" s="255" t="s">
        <v>39</v>
      </c>
      <c r="O134" s="91"/>
      <c r="P134" s="229">
        <f>O134*H134</f>
        <v>0</v>
      </c>
      <c r="Q134" s="229">
        <v>0.00044999999999999999</v>
      </c>
      <c r="R134" s="229">
        <f>Q134*H134</f>
        <v>0.0055079999999999999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196</v>
      </c>
      <c r="AT134" s="231" t="s">
        <v>193</v>
      </c>
      <c r="AU134" s="231" t="s">
        <v>84</v>
      </c>
      <c r="AY134" s="17" t="s">
        <v>130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82</v>
      </c>
      <c r="BK134" s="232">
        <f>ROUND(I134*H134,2)</f>
        <v>0</v>
      </c>
      <c r="BL134" s="17" t="s">
        <v>137</v>
      </c>
      <c r="BM134" s="231" t="s">
        <v>1052</v>
      </c>
    </row>
    <row r="135" s="13" customFormat="1">
      <c r="A135" s="13"/>
      <c r="B135" s="233"/>
      <c r="C135" s="234"/>
      <c r="D135" s="235" t="s">
        <v>173</v>
      </c>
      <c r="E135" s="234"/>
      <c r="F135" s="237" t="s">
        <v>1053</v>
      </c>
      <c r="G135" s="234"/>
      <c r="H135" s="238">
        <v>12.24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173</v>
      </c>
      <c r="AU135" s="244" t="s">
        <v>84</v>
      </c>
      <c r="AV135" s="13" t="s">
        <v>84</v>
      </c>
      <c r="AW135" s="13" t="s">
        <v>4</v>
      </c>
      <c r="AX135" s="13" t="s">
        <v>82</v>
      </c>
      <c r="AY135" s="244" t="s">
        <v>130</v>
      </c>
    </row>
    <row r="136" s="2" customFormat="1" ht="37.8" customHeight="1">
      <c r="A136" s="38"/>
      <c r="B136" s="39"/>
      <c r="C136" s="219" t="s">
        <v>155</v>
      </c>
      <c r="D136" s="219" t="s">
        <v>133</v>
      </c>
      <c r="E136" s="220" t="s">
        <v>272</v>
      </c>
      <c r="F136" s="221" t="s">
        <v>273</v>
      </c>
      <c r="G136" s="222" t="s">
        <v>136</v>
      </c>
      <c r="H136" s="223">
        <v>8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39</v>
      </c>
      <c r="O136" s="91"/>
      <c r="P136" s="229">
        <f>O136*H136</f>
        <v>0</v>
      </c>
      <c r="Q136" s="229">
        <v>0.00040000000000000002</v>
      </c>
      <c r="R136" s="229">
        <f>Q136*H136</f>
        <v>0.0032000000000000002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137</v>
      </c>
      <c r="AT136" s="231" t="s">
        <v>133</v>
      </c>
      <c r="AU136" s="231" t="s">
        <v>84</v>
      </c>
      <c r="AY136" s="17" t="s">
        <v>130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82</v>
      </c>
      <c r="BK136" s="232">
        <f>ROUND(I136*H136,2)</f>
        <v>0</v>
      </c>
      <c r="BL136" s="17" t="s">
        <v>137</v>
      </c>
      <c r="BM136" s="231" t="s">
        <v>1054</v>
      </c>
    </row>
    <row r="137" s="2" customFormat="1" ht="24.15" customHeight="1">
      <c r="A137" s="38"/>
      <c r="B137" s="39"/>
      <c r="C137" s="245" t="s">
        <v>160</v>
      </c>
      <c r="D137" s="245" t="s">
        <v>193</v>
      </c>
      <c r="E137" s="246" t="s">
        <v>280</v>
      </c>
      <c r="F137" s="247" t="s">
        <v>281</v>
      </c>
      <c r="G137" s="248" t="s">
        <v>136</v>
      </c>
      <c r="H137" s="249">
        <v>8.1600000000000001</v>
      </c>
      <c r="I137" s="250"/>
      <c r="J137" s="251">
        <f>ROUND(I137*H137,2)</f>
        <v>0</v>
      </c>
      <c r="K137" s="252"/>
      <c r="L137" s="253"/>
      <c r="M137" s="254" t="s">
        <v>1</v>
      </c>
      <c r="N137" s="255" t="s">
        <v>39</v>
      </c>
      <c r="O137" s="91"/>
      <c r="P137" s="229">
        <f>O137*H137</f>
        <v>0</v>
      </c>
      <c r="Q137" s="229">
        <v>0.0015100000000000001</v>
      </c>
      <c r="R137" s="229">
        <f>Q137*H137</f>
        <v>0.0123216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196</v>
      </c>
      <c r="AT137" s="231" t="s">
        <v>193</v>
      </c>
      <c r="AU137" s="231" t="s">
        <v>84</v>
      </c>
      <c r="AY137" s="17" t="s">
        <v>130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82</v>
      </c>
      <c r="BK137" s="232">
        <f>ROUND(I137*H137,2)</f>
        <v>0</v>
      </c>
      <c r="BL137" s="17" t="s">
        <v>137</v>
      </c>
      <c r="BM137" s="231" t="s">
        <v>1055</v>
      </c>
    </row>
    <row r="138" s="13" customFormat="1">
      <c r="A138" s="13"/>
      <c r="B138" s="233"/>
      <c r="C138" s="234"/>
      <c r="D138" s="235" t="s">
        <v>173</v>
      </c>
      <c r="E138" s="234"/>
      <c r="F138" s="237" t="s">
        <v>1056</v>
      </c>
      <c r="G138" s="234"/>
      <c r="H138" s="238">
        <v>8.1600000000000001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173</v>
      </c>
      <c r="AU138" s="244" t="s">
        <v>84</v>
      </c>
      <c r="AV138" s="13" t="s">
        <v>84</v>
      </c>
      <c r="AW138" s="13" t="s">
        <v>4</v>
      </c>
      <c r="AX138" s="13" t="s">
        <v>82</v>
      </c>
      <c r="AY138" s="244" t="s">
        <v>130</v>
      </c>
    </row>
    <row r="139" s="2" customFormat="1" ht="24.15" customHeight="1">
      <c r="A139" s="38"/>
      <c r="B139" s="39"/>
      <c r="C139" s="219" t="s">
        <v>165</v>
      </c>
      <c r="D139" s="219" t="s">
        <v>133</v>
      </c>
      <c r="E139" s="220" t="s">
        <v>288</v>
      </c>
      <c r="F139" s="221" t="s">
        <v>289</v>
      </c>
      <c r="G139" s="222" t="s">
        <v>220</v>
      </c>
      <c r="H139" s="256"/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39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137</v>
      </c>
      <c r="AT139" s="231" t="s">
        <v>133</v>
      </c>
      <c r="AU139" s="231" t="s">
        <v>84</v>
      </c>
      <c r="AY139" s="17" t="s">
        <v>130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82</v>
      </c>
      <c r="BK139" s="232">
        <f>ROUND(I139*H139,2)</f>
        <v>0</v>
      </c>
      <c r="BL139" s="17" t="s">
        <v>137</v>
      </c>
      <c r="BM139" s="231" t="s">
        <v>1057</v>
      </c>
    </row>
    <row r="140" s="12" customFormat="1" ht="22.8" customHeight="1">
      <c r="A140" s="12"/>
      <c r="B140" s="203"/>
      <c r="C140" s="204"/>
      <c r="D140" s="205" t="s">
        <v>73</v>
      </c>
      <c r="E140" s="217" t="s">
        <v>299</v>
      </c>
      <c r="F140" s="217" t="s">
        <v>300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SUM(P141:P148)</f>
        <v>0</v>
      </c>
      <c r="Q140" s="211"/>
      <c r="R140" s="212">
        <f>SUM(R141:R148)</f>
        <v>0.0055999999999999999</v>
      </c>
      <c r="S140" s="211"/>
      <c r="T140" s="213">
        <f>SUM(T141:T148)</f>
        <v>4.4268800000000006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84</v>
      </c>
      <c r="AT140" s="215" t="s">
        <v>73</v>
      </c>
      <c r="AU140" s="215" t="s">
        <v>82</v>
      </c>
      <c r="AY140" s="214" t="s">
        <v>130</v>
      </c>
      <c r="BK140" s="216">
        <f>SUM(BK141:BK148)</f>
        <v>0</v>
      </c>
    </row>
    <row r="141" s="2" customFormat="1" ht="24.15" customHeight="1">
      <c r="A141" s="38"/>
      <c r="B141" s="39"/>
      <c r="C141" s="219" t="s">
        <v>169</v>
      </c>
      <c r="D141" s="219" t="s">
        <v>133</v>
      </c>
      <c r="E141" s="220" t="s">
        <v>1058</v>
      </c>
      <c r="F141" s="221" t="s">
        <v>1059</v>
      </c>
      <c r="G141" s="222" t="s">
        <v>136</v>
      </c>
      <c r="H141" s="223">
        <v>6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39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0.20748</v>
      </c>
      <c r="T141" s="230">
        <f>S141*H141</f>
        <v>1.24488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137</v>
      </c>
      <c r="AT141" s="231" t="s">
        <v>133</v>
      </c>
      <c r="AU141" s="231" t="s">
        <v>84</v>
      </c>
      <c r="AY141" s="17" t="s">
        <v>130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82</v>
      </c>
      <c r="BK141" s="232">
        <f>ROUND(I141*H141,2)</f>
        <v>0</v>
      </c>
      <c r="BL141" s="17" t="s">
        <v>137</v>
      </c>
      <c r="BM141" s="231" t="s">
        <v>1060</v>
      </c>
    </row>
    <row r="142" s="13" customFormat="1">
      <c r="A142" s="13"/>
      <c r="B142" s="233"/>
      <c r="C142" s="234"/>
      <c r="D142" s="235" t="s">
        <v>173</v>
      </c>
      <c r="E142" s="236" t="s">
        <v>1</v>
      </c>
      <c r="F142" s="237" t="s">
        <v>1061</v>
      </c>
      <c r="G142" s="234"/>
      <c r="H142" s="238">
        <v>6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173</v>
      </c>
      <c r="AU142" s="244" t="s">
        <v>84</v>
      </c>
      <c r="AV142" s="13" t="s">
        <v>84</v>
      </c>
      <c r="AW142" s="13" t="s">
        <v>31</v>
      </c>
      <c r="AX142" s="13" t="s">
        <v>82</v>
      </c>
      <c r="AY142" s="244" t="s">
        <v>130</v>
      </c>
    </row>
    <row r="143" s="2" customFormat="1" ht="24.15" customHeight="1">
      <c r="A143" s="38"/>
      <c r="B143" s="39"/>
      <c r="C143" s="219" t="s">
        <v>175</v>
      </c>
      <c r="D143" s="219" t="s">
        <v>133</v>
      </c>
      <c r="E143" s="220" t="s">
        <v>1062</v>
      </c>
      <c r="F143" s="221" t="s">
        <v>1063</v>
      </c>
      <c r="G143" s="222" t="s">
        <v>211</v>
      </c>
      <c r="H143" s="223">
        <v>1.2450000000000001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39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137</v>
      </c>
      <c r="AT143" s="231" t="s">
        <v>133</v>
      </c>
      <c r="AU143" s="231" t="s">
        <v>84</v>
      </c>
      <c r="AY143" s="17" t="s">
        <v>130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82</v>
      </c>
      <c r="BK143" s="232">
        <f>ROUND(I143*H143,2)</f>
        <v>0</v>
      </c>
      <c r="BL143" s="17" t="s">
        <v>137</v>
      </c>
      <c r="BM143" s="231" t="s">
        <v>1064</v>
      </c>
    </row>
    <row r="144" s="2" customFormat="1" ht="24.15" customHeight="1">
      <c r="A144" s="38"/>
      <c r="B144" s="39"/>
      <c r="C144" s="219" t="s">
        <v>179</v>
      </c>
      <c r="D144" s="219" t="s">
        <v>133</v>
      </c>
      <c r="E144" s="220" t="s">
        <v>313</v>
      </c>
      <c r="F144" s="221" t="s">
        <v>1065</v>
      </c>
      <c r="G144" s="222" t="s">
        <v>136</v>
      </c>
      <c r="H144" s="223">
        <v>50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39</v>
      </c>
      <c r="O144" s="91"/>
      <c r="P144" s="229">
        <f>O144*H144</f>
        <v>0</v>
      </c>
      <c r="Q144" s="229">
        <v>0.00010000000000000001</v>
      </c>
      <c r="R144" s="229">
        <f>Q144*H144</f>
        <v>0.0050000000000000001</v>
      </c>
      <c r="S144" s="229">
        <v>0.01384</v>
      </c>
      <c r="T144" s="230">
        <f>S144*H144</f>
        <v>0.69199999999999995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137</v>
      </c>
      <c r="AT144" s="231" t="s">
        <v>133</v>
      </c>
      <c r="AU144" s="231" t="s">
        <v>84</v>
      </c>
      <c r="AY144" s="17" t="s">
        <v>130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82</v>
      </c>
      <c r="BK144" s="232">
        <f>ROUND(I144*H144,2)</f>
        <v>0</v>
      </c>
      <c r="BL144" s="17" t="s">
        <v>137</v>
      </c>
      <c r="BM144" s="231" t="s">
        <v>1066</v>
      </c>
    </row>
    <row r="145" s="2" customFormat="1" ht="24.15" customHeight="1">
      <c r="A145" s="38"/>
      <c r="B145" s="39"/>
      <c r="C145" s="219" t="s">
        <v>183</v>
      </c>
      <c r="D145" s="219" t="s">
        <v>133</v>
      </c>
      <c r="E145" s="220" t="s">
        <v>1067</v>
      </c>
      <c r="F145" s="221" t="s">
        <v>1068</v>
      </c>
      <c r="G145" s="222" t="s">
        <v>211</v>
      </c>
      <c r="H145" s="223">
        <v>0.69199999999999995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39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137</v>
      </c>
      <c r="AT145" s="231" t="s">
        <v>133</v>
      </c>
      <c r="AU145" s="231" t="s">
        <v>84</v>
      </c>
      <c r="AY145" s="17" t="s">
        <v>130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82</v>
      </c>
      <c r="BK145" s="232">
        <f>ROUND(I145*H145,2)</f>
        <v>0</v>
      </c>
      <c r="BL145" s="17" t="s">
        <v>137</v>
      </c>
      <c r="BM145" s="231" t="s">
        <v>1069</v>
      </c>
    </row>
    <row r="146" s="2" customFormat="1" ht="24.15" customHeight="1">
      <c r="A146" s="38"/>
      <c r="B146" s="39"/>
      <c r="C146" s="219" t="s">
        <v>188</v>
      </c>
      <c r="D146" s="219" t="s">
        <v>133</v>
      </c>
      <c r="E146" s="220" t="s">
        <v>319</v>
      </c>
      <c r="F146" s="221" t="s">
        <v>320</v>
      </c>
      <c r="G146" s="222" t="s">
        <v>163</v>
      </c>
      <c r="H146" s="223">
        <v>30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39</v>
      </c>
      <c r="O146" s="91"/>
      <c r="P146" s="229">
        <f>O146*H146</f>
        <v>0</v>
      </c>
      <c r="Q146" s="229">
        <v>2.0000000000000002E-05</v>
      </c>
      <c r="R146" s="229">
        <f>Q146*H146</f>
        <v>0.00060000000000000006</v>
      </c>
      <c r="S146" s="229">
        <v>0.083000000000000004</v>
      </c>
      <c r="T146" s="230">
        <f>S146*H146</f>
        <v>2.4900000000000002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137</v>
      </c>
      <c r="AT146" s="231" t="s">
        <v>133</v>
      </c>
      <c r="AU146" s="231" t="s">
        <v>84</v>
      </c>
      <c r="AY146" s="17" t="s">
        <v>130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82</v>
      </c>
      <c r="BK146" s="232">
        <f>ROUND(I146*H146,2)</f>
        <v>0</v>
      </c>
      <c r="BL146" s="17" t="s">
        <v>137</v>
      </c>
      <c r="BM146" s="231" t="s">
        <v>1070</v>
      </c>
    </row>
    <row r="147" s="2" customFormat="1" ht="24.15" customHeight="1">
      <c r="A147" s="38"/>
      <c r="B147" s="39"/>
      <c r="C147" s="219" t="s">
        <v>192</v>
      </c>
      <c r="D147" s="219" t="s">
        <v>133</v>
      </c>
      <c r="E147" s="220" t="s">
        <v>1071</v>
      </c>
      <c r="F147" s="221" t="s">
        <v>1072</v>
      </c>
      <c r="G147" s="222" t="s">
        <v>211</v>
      </c>
      <c r="H147" s="223">
        <v>2.4900000000000002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39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137</v>
      </c>
      <c r="AT147" s="231" t="s">
        <v>133</v>
      </c>
      <c r="AU147" s="231" t="s">
        <v>84</v>
      </c>
      <c r="AY147" s="17" t="s">
        <v>130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82</v>
      </c>
      <c r="BK147" s="232">
        <f>ROUND(I147*H147,2)</f>
        <v>0</v>
      </c>
      <c r="BL147" s="17" t="s">
        <v>137</v>
      </c>
      <c r="BM147" s="231" t="s">
        <v>1073</v>
      </c>
    </row>
    <row r="148" s="2" customFormat="1" ht="16.5" customHeight="1">
      <c r="A148" s="38"/>
      <c r="B148" s="39"/>
      <c r="C148" s="219" t="s">
        <v>8</v>
      </c>
      <c r="D148" s="219" t="s">
        <v>133</v>
      </c>
      <c r="E148" s="220" t="s">
        <v>1074</v>
      </c>
      <c r="F148" s="221" t="s">
        <v>1075</v>
      </c>
      <c r="G148" s="222" t="s">
        <v>186</v>
      </c>
      <c r="H148" s="223">
        <v>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39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137</v>
      </c>
      <c r="AT148" s="231" t="s">
        <v>133</v>
      </c>
      <c r="AU148" s="231" t="s">
        <v>84</v>
      </c>
      <c r="AY148" s="17" t="s">
        <v>130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82</v>
      </c>
      <c r="BK148" s="232">
        <f>ROUND(I148*H148,2)</f>
        <v>0</v>
      </c>
      <c r="BL148" s="17" t="s">
        <v>137</v>
      </c>
      <c r="BM148" s="231" t="s">
        <v>1076</v>
      </c>
    </row>
    <row r="149" s="12" customFormat="1" ht="22.8" customHeight="1">
      <c r="A149" s="12"/>
      <c r="B149" s="203"/>
      <c r="C149" s="204"/>
      <c r="D149" s="205" t="s">
        <v>73</v>
      </c>
      <c r="E149" s="217" t="s">
        <v>368</v>
      </c>
      <c r="F149" s="217" t="s">
        <v>369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SUM(P150:P163)</f>
        <v>0</v>
      </c>
      <c r="Q149" s="211"/>
      <c r="R149" s="212">
        <f>SUM(R150:R163)</f>
        <v>0.072289999999999993</v>
      </c>
      <c r="S149" s="211"/>
      <c r="T149" s="213">
        <f>SUM(T150:T163)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84</v>
      </c>
      <c r="AT149" s="215" t="s">
        <v>73</v>
      </c>
      <c r="AU149" s="215" t="s">
        <v>82</v>
      </c>
      <c r="AY149" s="214" t="s">
        <v>130</v>
      </c>
      <c r="BK149" s="216">
        <f>SUM(BK150:BK163)</f>
        <v>0</v>
      </c>
    </row>
    <row r="150" s="2" customFormat="1" ht="16.5" customHeight="1">
      <c r="A150" s="38"/>
      <c r="B150" s="39"/>
      <c r="C150" s="219" t="s">
        <v>137</v>
      </c>
      <c r="D150" s="219" t="s">
        <v>133</v>
      </c>
      <c r="E150" s="220" t="s">
        <v>1077</v>
      </c>
      <c r="F150" s="221" t="s">
        <v>1078</v>
      </c>
      <c r="G150" s="222" t="s">
        <v>186</v>
      </c>
      <c r="H150" s="223">
        <v>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39</v>
      </c>
      <c r="O150" s="91"/>
      <c r="P150" s="229">
        <f>O150*H150</f>
        <v>0</v>
      </c>
      <c r="Q150" s="229">
        <v>0.06182</v>
      </c>
      <c r="R150" s="229">
        <f>Q150*H150</f>
        <v>0.06182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137</v>
      </c>
      <c r="AT150" s="231" t="s">
        <v>133</v>
      </c>
      <c r="AU150" s="231" t="s">
        <v>84</v>
      </c>
      <c r="AY150" s="17" t="s">
        <v>130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82</v>
      </c>
      <c r="BK150" s="232">
        <f>ROUND(I150*H150,2)</f>
        <v>0</v>
      </c>
      <c r="BL150" s="17" t="s">
        <v>137</v>
      </c>
      <c r="BM150" s="231" t="s">
        <v>1079</v>
      </c>
    </row>
    <row r="151" s="2" customFormat="1" ht="37.8" customHeight="1">
      <c r="A151" s="38"/>
      <c r="B151" s="39"/>
      <c r="C151" s="245" t="s">
        <v>204</v>
      </c>
      <c r="D151" s="245" t="s">
        <v>193</v>
      </c>
      <c r="E151" s="246" t="s">
        <v>1080</v>
      </c>
      <c r="F151" s="247" t="s">
        <v>1081</v>
      </c>
      <c r="G151" s="248" t="s">
        <v>186</v>
      </c>
      <c r="H151" s="249">
        <v>1</v>
      </c>
      <c r="I151" s="250"/>
      <c r="J151" s="251">
        <f>ROUND(I151*H151,2)</f>
        <v>0</v>
      </c>
      <c r="K151" s="252"/>
      <c r="L151" s="253"/>
      <c r="M151" s="254" t="s">
        <v>1</v>
      </c>
      <c r="N151" s="255" t="s">
        <v>39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196</v>
      </c>
      <c r="AT151" s="231" t="s">
        <v>193</v>
      </c>
      <c r="AU151" s="231" t="s">
        <v>84</v>
      </c>
      <c r="AY151" s="17" t="s">
        <v>130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82</v>
      </c>
      <c r="BK151" s="232">
        <f>ROUND(I151*H151,2)</f>
        <v>0</v>
      </c>
      <c r="BL151" s="17" t="s">
        <v>137</v>
      </c>
      <c r="BM151" s="231" t="s">
        <v>1082</v>
      </c>
    </row>
    <row r="152" s="2" customFormat="1" ht="24.15" customHeight="1">
      <c r="A152" s="38"/>
      <c r="B152" s="39"/>
      <c r="C152" s="219" t="s">
        <v>208</v>
      </c>
      <c r="D152" s="219" t="s">
        <v>133</v>
      </c>
      <c r="E152" s="220" t="s">
        <v>1083</v>
      </c>
      <c r="F152" s="221" t="s">
        <v>1084</v>
      </c>
      <c r="G152" s="222" t="s">
        <v>186</v>
      </c>
      <c r="H152" s="223">
        <v>3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39</v>
      </c>
      <c r="O152" s="91"/>
      <c r="P152" s="229">
        <f>O152*H152</f>
        <v>0</v>
      </c>
      <c r="Q152" s="229">
        <v>0.00068000000000000005</v>
      </c>
      <c r="R152" s="229">
        <f>Q152*H152</f>
        <v>0.0020400000000000001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137</v>
      </c>
      <c r="AT152" s="231" t="s">
        <v>133</v>
      </c>
      <c r="AU152" s="231" t="s">
        <v>84</v>
      </c>
      <c r="AY152" s="17" t="s">
        <v>130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82</v>
      </c>
      <c r="BK152" s="232">
        <f>ROUND(I152*H152,2)</f>
        <v>0</v>
      </c>
      <c r="BL152" s="17" t="s">
        <v>137</v>
      </c>
      <c r="BM152" s="231" t="s">
        <v>1085</v>
      </c>
    </row>
    <row r="153" s="13" customFormat="1">
      <c r="A153" s="13"/>
      <c r="B153" s="233"/>
      <c r="C153" s="234"/>
      <c r="D153" s="235" t="s">
        <v>173</v>
      </c>
      <c r="E153" s="236" t="s">
        <v>1</v>
      </c>
      <c r="F153" s="237" t="s">
        <v>142</v>
      </c>
      <c r="G153" s="234"/>
      <c r="H153" s="238">
        <v>3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173</v>
      </c>
      <c r="AU153" s="244" t="s">
        <v>84</v>
      </c>
      <c r="AV153" s="13" t="s">
        <v>84</v>
      </c>
      <c r="AW153" s="13" t="s">
        <v>31</v>
      </c>
      <c r="AX153" s="13" t="s">
        <v>82</v>
      </c>
      <c r="AY153" s="244" t="s">
        <v>130</v>
      </c>
    </row>
    <row r="154" s="2" customFormat="1" ht="55.5" customHeight="1">
      <c r="A154" s="38"/>
      <c r="B154" s="39"/>
      <c r="C154" s="245" t="s">
        <v>213</v>
      </c>
      <c r="D154" s="245" t="s">
        <v>193</v>
      </c>
      <c r="E154" s="246" t="s">
        <v>1086</v>
      </c>
      <c r="F154" s="247" t="s">
        <v>1087</v>
      </c>
      <c r="G154" s="248" t="s">
        <v>186</v>
      </c>
      <c r="H154" s="249">
        <v>1</v>
      </c>
      <c r="I154" s="250"/>
      <c r="J154" s="251">
        <f>ROUND(I154*H154,2)</f>
        <v>0</v>
      </c>
      <c r="K154" s="252"/>
      <c r="L154" s="253"/>
      <c r="M154" s="254" t="s">
        <v>1</v>
      </c>
      <c r="N154" s="255" t="s">
        <v>39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196</v>
      </c>
      <c r="AT154" s="231" t="s">
        <v>193</v>
      </c>
      <c r="AU154" s="231" t="s">
        <v>84</v>
      </c>
      <c r="AY154" s="17" t="s">
        <v>130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82</v>
      </c>
      <c r="BK154" s="232">
        <f>ROUND(I154*H154,2)</f>
        <v>0</v>
      </c>
      <c r="BL154" s="17" t="s">
        <v>137</v>
      </c>
      <c r="BM154" s="231" t="s">
        <v>1088</v>
      </c>
    </row>
    <row r="155" s="2" customFormat="1" ht="55.5" customHeight="1">
      <c r="A155" s="38"/>
      <c r="B155" s="39"/>
      <c r="C155" s="245" t="s">
        <v>217</v>
      </c>
      <c r="D155" s="245" t="s">
        <v>193</v>
      </c>
      <c r="E155" s="246" t="s">
        <v>1089</v>
      </c>
      <c r="F155" s="247" t="s">
        <v>1090</v>
      </c>
      <c r="G155" s="248" t="s">
        <v>186</v>
      </c>
      <c r="H155" s="249">
        <v>1</v>
      </c>
      <c r="I155" s="250"/>
      <c r="J155" s="251">
        <f>ROUND(I155*H155,2)</f>
        <v>0</v>
      </c>
      <c r="K155" s="252"/>
      <c r="L155" s="253"/>
      <c r="M155" s="254" t="s">
        <v>1</v>
      </c>
      <c r="N155" s="255" t="s">
        <v>39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196</v>
      </c>
      <c r="AT155" s="231" t="s">
        <v>193</v>
      </c>
      <c r="AU155" s="231" t="s">
        <v>84</v>
      </c>
      <c r="AY155" s="17" t="s">
        <v>130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82</v>
      </c>
      <c r="BK155" s="232">
        <f>ROUND(I155*H155,2)</f>
        <v>0</v>
      </c>
      <c r="BL155" s="17" t="s">
        <v>137</v>
      </c>
      <c r="BM155" s="231" t="s">
        <v>1091</v>
      </c>
    </row>
    <row r="156" s="2" customFormat="1" ht="49.05" customHeight="1">
      <c r="A156" s="38"/>
      <c r="B156" s="39"/>
      <c r="C156" s="245" t="s">
        <v>7</v>
      </c>
      <c r="D156" s="245" t="s">
        <v>193</v>
      </c>
      <c r="E156" s="246" t="s">
        <v>1092</v>
      </c>
      <c r="F156" s="247" t="s">
        <v>1093</v>
      </c>
      <c r="G156" s="248" t="s">
        <v>186</v>
      </c>
      <c r="H156" s="249">
        <v>1</v>
      </c>
      <c r="I156" s="250"/>
      <c r="J156" s="251">
        <f>ROUND(I156*H156,2)</f>
        <v>0</v>
      </c>
      <c r="K156" s="252"/>
      <c r="L156" s="253"/>
      <c r="M156" s="254" t="s">
        <v>1</v>
      </c>
      <c r="N156" s="255" t="s">
        <v>39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196</v>
      </c>
      <c r="AT156" s="231" t="s">
        <v>193</v>
      </c>
      <c r="AU156" s="231" t="s">
        <v>84</v>
      </c>
      <c r="AY156" s="17" t="s">
        <v>130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82</v>
      </c>
      <c r="BK156" s="232">
        <f>ROUND(I156*H156,2)</f>
        <v>0</v>
      </c>
      <c r="BL156" s="17" t="s">
        <v>137</v>
      </c>
      <c r="BM156" s="231" t="s">
        <v>1094</v>
      </c>
    </row>
    <row r="157" s="2" customFormat="1" ht="24.15" customHeight="1">
      <c r="A157" s="38"/>
      <c r="B157" s="39"/>
      <c r="C157" s="219" t="s">
        <v>227</v>
      </c>
      <c r="D157" s="219" t="s">
        <v>133</v>
      </c>
      <c r="E157" s="220" t="s">
        <v>1095</v>
      </c>
      <c r="F157" s="221" t="s">
        <v>1096</v>
      </c>
      <c r="G157" s="222" t="s">
        <v>186</v>
      </c>
      <c r="H157" s="223">
        <v>1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39</v>
      </c>
      <c r="O157" s="91"/>
      <c r="P157" s="229">
        <f>O157*H157</f>
        <v>0</v>
      </c>
      <c r="Q157" s="229">
        <v>0.0011900000000000001</v>
      </c>
      <c r="R157" s="229">
        <f>Q157*H157</f>
        <v>0.0011900000000000001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137</v>
      </c>
      <c r="AT157" s="231" t="s">
        <v>133</v>
      </c>
      <c r="AU157" s="231" t="s">
        <v>84</v>
      </c>
      <c r="AY157" s="17" t="s">
        <v>130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82</v>
      </c>
      <c r="BK157" s="232">
        <f>ROUND(I157*H157,2)</f>
        <v>0</v>
      </c>
      <c r="BL157" s="17" t="s">
        <v>137</v>
      </c>
      <c r="BM157" s="231" t="s">
        <v>1097</v>
      </c>
    </row>
    <row r="158" s="2" customFormat="1" ht="55.5" customHeight="1">
      <c r="A158" s="38"/>
      <c r="B158" s="39"/>
      <c r="C158" s="245" t="s">
        <v>231</v>
      </c>
      <c r="D158" s="245" t="s">
        <v>193</v>
      </c>
      <c r="E158" s="246" t="s">
        <v>1098</v>
      </c>
      <c r="F158" s="247" t="s">
        <v>1099</v>
      </c>
      <c r="G158" s="248" t="s">
        <v>186</v>
      </c>
      <c r="H158" s="249">
        <v>1</v>
      </c>
      <c r="I158" s="250"/>
      <c r="J158" s="251">
        <f>ROUND(I158*H158,2)</f>
        <v>0</v>
      </c>
      <c r="K158" s="252"/>
      <c r="L158" s="253"/>
      <c r="M158" s="254" t="s">
        <v>1</v>
      </c>
      <c r="N158" s="255" t="s">
        <v>39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196</v>
      </c>
      <c r="AT158" s="231" t="s">
        <v>193</v>
      </c>
      <c r="AU158" s="231" t="s">
        <v>84</v>
      </c>
      <c r="AY158" s="17" t="s">
        <v>130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82</v>
      </c>
      <c r="BK158" s="232">
        <f>ROUND(I158*H158,2)</f>
        <v>0</v>
      </c>
      <c r="BL158" s="17" t="s">
        <v>137</v>
      </c>
      <c r="BM158" s="231" t="s">
        <v>1100</v>
      </c>
    </row>
    <row r="159" s="2" customFormat="1" ht="24.15" customHeight="1">
      <c r="A159" s="38"/>
      <c r="B159" s="39"/>
      <c r="C159" s="219" t="s">
        <v>235</v>
      </c>
      <c r="D159" s="219" t="s">
        <v>133</v>
      </c>
      <c r="E159" s="220" t="s">
        <v>394</v>
      </c>
      <c r="F159" s="221" t="s">
        <v>395</v>
      </c>
      <c r="G159" s="222" t="s">
        <v>186</v>
      </c>
      <c r="H159" s="223">
        <v>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39</v>
      </c>
      <c r="O159" s="91"/>
      <c r="P159" s="229">
        <f>O159*H159</f>
        <v>0</v>
      </c>
      <c r="Q159" s="229">
        <v>0.0035400000000000002</v>
      </c>
      <c r="R159" s="229">
        <f>Q159*H159</f>
        <v>0.0035400000000000002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137</v>
      </c>
      <c r="AT159" s="231" t="s">
        <v>133</v>
      </c>
      <c r="AU159" s="231" t="s">
        <v>84</v>
      </c>
      <c r="AY159" s="17" t="s">
        <v>130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82</v>
      </c>
      <c r="BK159" s="232">
        <f>ROUND(I159*H159,2)</f>
        <v>0</v>
      </c>
      <c r="BL159" s="17" t="s">
        <v>137</v>
      </c>
      <c r="BM159" s="231" t="s">
        <v>1101</v>
      </c>
    </row>
    <row r="160" s="2" customFormat="1" ht="55.5" customHeight="1">
      <c r="A160" s="38"/>
      <c r="B160" s="39"/>
      <c r="C160" s="245" t="s">
        <v>241</v>
      </c>
      <c r="D160" s="245" t="s">
        <v>193</v>
      </c>
      <c r="E160" s="246" t="s">
        <v>1102</v>
      </c>
      <c r="F160" s="247" t="s">
        <v>1103</v>
      </c>
      <c r="G160" s="248" t="s">
        <v>186</v>
      </c>
      <c r="H160" s="249">
        <v>1</v>
      </c>
      <c r="I160" s="250"/>
      <c r="J160" s="251">
        <f>ROUND(I160*H160,2)</f>
        <v>0</v>
      </c>
      <c r="K160" s="252"/>
      <c r="L160" s="253"/>
      <c r="M160" s="254" t="s">
        <v>1</v>
      </c>
      <c r="N160" s="255" t="s">
        <v>39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196</v>
      </c>
      <c r="AT160" s="231" t="s">
        <v>193</v>
      </c>
      <c r="AU160" s="231" t="s">
        <v>84</v>
      </c>
      <c r="AY160" s="17" t="s">
        <v>130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82</v>
      </c>
      <c r="BK160" s="232">
        <f>ROUND(I160*H160,2)</f>
        <v>0</v>
      </c>
      <c r="BL160" s="17" t="s">
        <v>137</v>
      </c>
      <c r="BM160" s="231" t="s">
        <v>1104</v>
      </c>
    </row>
    <row r="161" s="2" customFormat="1" ht="24.15" customHeight="1">
      <c r="A161" s="38"/>
      <c r="B161" s="39"/>
      <c r="C161" s="219" t="s">
        <v>348</v>
      </c>
      <c r="D161" s="219" t="s">
        <v>133</v>
      </c>
      <c r="E161" s="220" t="s">
        <v>1105</v>
      </c>
      <c r="F161" s="221" t="s">
        <v>1106</v>
      </c>
      <c r="G161" s="222" t="s">
        <v>186</v>
      </c>
      <c r="H161" s="223">
        <v>1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39</v>
      </c>
      <c r="O161" s="91"/>
      <c r="P161" s="229">
        <f>O161*H161</f>
        <v>0</v>
      </c>
      <c r="Q161" s="229">
        <v>0.0037000000000000002</v>
      </c>
      <c r="R161" s="229">
        <f>Q161*H161</f>
        <v>0.0037000000000000002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137</v>
      </c>
      <c r="AT161" s="231" t="s">
        <v>133</v>
      </c>
      <c r="AU161" s="231" t="s">
        <v>84</v>
      </c>
      <c r="AY161" s="17" t="s">
        <v>130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82</v>
      </c>
      <c r="BK161" s="232">
        <f>ROUND(I161*H161,2)</f>
        <v>0</v>
      </c>
      <c r="BL161" s="17" t="s">
        <v>137</v>
      </c>
      <c r="BM161" s="231" t="s">
        <v>1107</v>
      </c>
    </row>
    <row r="162" s="2" customFormat="1" ht="55.5" customHeight="1">
      <c r="A162" s="38"/>
      <c r="B162" s="39"/>
      <c r="C162" s="245" t="s">
        <v>352</v>
      </c>
      <c r="D162" s="245" t="s">
        <v>193</v>
      </c>
      <c r="E162" s="246" t="s">
        <v>1108</v>
      </c>
      <c r="F162" s="247" t="s">
        <v>1109</v>
      </c>
      <c r="G162" s="248" t="s">
        <v>186</v>
      </c>
      <c r="H162" s="249">
        <v>1</v>
      </c>
      <c r="I162" s="250"/>
      <c r="J162" s="251">
        <f>ROUND(I162*H162,2)</f>
        <v>0</v>
      </c>
      <c r="K162" s="252"/>
      <c r="L162" s="253"/>
      <c r="M162" s="254" t="s">
        <v>1</v>
      </c>
      <c r="N162" s="255" t="s">
        <v>39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196</v>
      </c>
      <c r="AT162" s="231" t="s">
        <v>193</v>
      </c>
      <c r="AU162" s="231" t="s">
        <v>84</v>
      </c>
      <c r="AY162" s="17" t="s">
        <v>130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82</v>
      </c>
      <c r="BK162" s="232">
        <f>ROUND(I162*H162,2)</f>
        <v>0</v>
      </c>
      <c r="BL162" s="17" t="s">
        <v>137</v>
      </c>
      <c r="BM162" s="231" t="s">
        <v>1110</v>
      </c>
    </row>
    <row r="163" s="2" customFormat="1" ht="24.15" customHeight="1">
      <c r="A163" s="38"/>
      <c r="B163" s="39"/>
      <c r="C163" s="219" t="s">
        <v>356</v>
      </c>
      <c r="D163" s="219" t="s">
        <v>133</v>
      </c>
      <c r="E163" s="220" t="s">
        <v>402</v>
      </c>
      <c r="F163" s="221" t="s">
        <v>403</v>
      </c>
      <c r="G163" s="222" t="s">
        <v>220</v>
      </c>
      <c r="H163" s="256"/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39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137</v>
      </c>
      <c r="AT163" s="231" t="s">
        <v>133</v>
      </c>
      <c r="AU163" s="231" t="s">
        <v>84</v>
      </c>
      <c r="AY163" s="17" t="s">
        <v>130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82</v>
      </c>
      <c r="BK163" s="232">
        <f>ROUND(I163*H163,2)</f>
        <v>0</v>
      </c>
      <c r="BL163" s="17" t="s">
        <v>137</v>
      </c>
      <c r="BM163" s="231" t="s">
        <v>1111</v>
      </c>
    </row>
    <row r="164" s="12" customFormat="1" ht="22.8" customHeight="1">
      <c r="A164" s="12"/>
      <c r="B164" s="203"/>
      <c r="C164" s="204"/>
      <c r="D164" s="205" t="s">
        <v>73</v>
      </c>
      <c r="E164" s="217" t="s">
        <v>405</v>
      </c>
      <c r="F164" s="217" t="s">
        <v>406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SUM(P165:P173)</f>
        <v>0</v>
      </c>
      <c r="Q164" s="211"/>
      <c r="R164" s="212">
        <f>SUM(R165:R173)</f>
        <v>0.22622</v>
      </c>
      <c r="S164" s="211"/>
      <c r="T164" s="213">
        <f>SUM(T165:T173)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84</v>
      </c>
      <c r="AT164" s="215" t="s">
        <v>73</v>
      </c>
      <c r="AU164" s="215" t="s">
        <v>82</v>
      </c>
      <c r="AY164" s="214" t="s">
        <v>130</v>
      </c>
      <c r="BK164" s="216">
        <f>SUM(BK165:BK173)</f>
        <v>0</v>
      </c>
    </row>
    <row r="165" s="2" customFormat="1" ht="24.15" customHeight="1">
      <c r="A165" s="38"/>
      <c r="B165" s="39"/>
      <c r="C165" s="219" t="s">
        <v>360</v>
      </c>
      <c r="D165" s="219" t="s">
        <v>133</v>
      </c>
      <c r="E165" s="220" t="s">
        <v>408</v>
      </c>
      <c r="F165" s="221" t="s">
        <v>409</v>
      </c>
      <c r="G165" s="222" t="s">
        <v>136</v>
      </c>
      <c r="H165" s="223">
        <v>6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39</v>
      </c>
      <c r="O165" s="91"/>
      <c r="P165" s="229">
        <f>O165*H165</f>
        <v>0</v>
      </c>
      <c r="Q165" s="229">
        <v>0.00199</v>
      </c>
      <c r="R165" s="229">
        <f>Q165*H165</f>
        <v>0.011939999999999999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137</v>
      </c>
      <c r="AT165" s="231" t="s">
        <v>133</v>
      </c>
      <c r="AU165" s="231" t="s">
        <v>84</v>
      </c>
      <c r="AY165" s="17" t="s">
        <v>130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82</v>
      </c>
      <c r="BK165" s="232">
        <f>ROUND(I165*H165,2)</f>
        <v>0</v>
      </c>
      <c r="BL165" s="17" t="s">
        <v>137</v>
      </c>
      <c r="BM165" s="231" t="s">
        <v>1112</v>
      </c>
    </row>
    <row r="166" s="2" customFormat="1" ht="24.15" customHeight="1">
      <c r="A166" s="38"/>
      <c r="B166" s="39"/>
      <c r="C166" s="219" t="s">
        <v>364</v>
      </c>
      <c r="D166" s="219" t="s">
        <v>133</v>
      </c>
      <c r="E166" s="220" t="s">
        <v>412</v>
      </c>
      <c r="F166" s="221" t="s">
        <v>413</v>
      </c>
      <c r="G166" s="222" t="s">
        <v>136</v>
      </c>
      <c r="H166" s="223">
        <v>16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39</v>
      </c>
      <c r="O166" s="91"/>
      <c r="P166" s="229">
        <f>O166*H166</f>
        <v>0</v>
      </c>
      <c r="Q166" s="229">
        <v>0.00296</v>
      </c>
      <c r="R166" s="229">
        <f>Q166*H166</f>
        <v>0.047359999999999999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137</v>
      </c>
      <c r="AT166" s="231" t="s">
        <v>133</v>
      </c>
      <c r="AU166" s="231" t="s">
        <v>84</v>
      </c>
      <c r="AY166" s="17" t="s">
        <v>130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82</v>
      </c>
      <c r="BK166" s="232">
        <f>ROUND(I166*H166,2)</f>
        <v>0</v>
      </c>
      <c r="BL166" s="17" t="s">
        <v>137</v>
      </c>
      <c r="BM166" s="231" t="s">
        <v>1113</v>
      </c>
    </row>
    <row r="167" s="2" customFormat="1" ht="24.15" customHeight="1">
      <c r="A167" s="38"/>
      <c r="B167" s="39"/>
      <c r="C167" s="219" t="s">
        <v>370</v>
      </c>
      <c r="D167" s="219" t="s">
        <v>133</v>
      </c>
      <c r="E167" s="220" t="s">
        <v>1114</v>
      </c>
      <c r="F167" s="221" t="s">
        <v>1115</v>
      </c>
      <c r="G167" s="222" t="s">
        <v>136</v>
      </c>
      <c r="H167" s="223">
        <v>4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39</v>
      </c>
      <c r="O167" s="91"/>
      <c r="P167" s="229">
        <f>O167*H167</f>
        <v>0</v>
      </c>
      <c r="Q167" s="229">
        <v>0.0037599999999999999</v>
      </c>
      <c r="R167" s="229">
        <f>Q167*H167</f>
        <v>0.01504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137</v>
      </c>
      <c r="AT167" s="231" t="s">
        <v>133</v>
      </c>
      <c r="AU167" s="231" t="s">
        <v>84</v>
      </c>
      <c r="AY167" s="17" t="s">
        <v>130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82</v>
      </c>
      <c r="BK167" s="232">
        <f>ROUND(I167*H167,2)</f>
        <v>0</v>
      </c>
      <c r="BL167" s="17" t="s">
        <v>137</v>
      </c>
      <c r="BM167" s="231" t="s">
        <v>1116</v>
      </c>
    </row>
    <row r="168" s="2" customFormat="1" ht="24.15" customHeight="1">
      <c r="A168" s="38"/>
      <c r="B168" s="39"/>
      <c r="C168" s="219" t="s">
        <v>196</v>
      </c>
      <c r="D168" s="219" t="s">
        <v>133</v>
      </c>
      <c r="E168" s="220" t="s">
        <v>1117</v>
      </c>
      <c r="F168" s="221" t="s">
        <v>1118</v>
      </c>
      <c r="G168" s="222" t="s">
        <v>136</v>
      </c>
      <c r="H168" s="223">
        <v>12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39</v>
      </c>
      <c r="O168" s="91"/>
      <c r="P168" s="229">
        <f>O168*H168</f>
        <v>0</v>
      </c>
      <c r="Q168" s="229">
        <v>0.0062899999999999996</v>
      </c>
      <c r="R168" s="229">
        <f>Q168*H168</f>
        <v>0.075479999999999992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137</v>
      </c>
      <c r="AT168" s="231" t="s">
        <v>133</v>
      </c>
      <c r="AU168" s="231" t="s">
        <v>84</v>
      </c>
      <c r="AY168" s="17" t="s">
        <v>130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82</v>
      </c>
      <c r="BK168" s="232">
        <f>ROUND(I168*H168,2)</f>
        <v>0</v>
      </c>
      <c r="BL168" s="17" t="s">
        <v>137</v>
      </c>
      <c r="BM168" s="231" t="s">
        <v>1119</v>
      </c>
    </row>
    <row r="169" s="2" customFormat="1" ht="33" customHeight="1">
      <c r="A169" s="38"/>
      <c r="B169" s="39"/>
      <c r="C169" s="219" t="s">
        <v>377</v>
      </c>
      <c r="D169" s="219" t="s">
        <v>133</v>
      </c>
      <c r="E169" s="220" t="s">
        <v>420</v>
      </c>
      <c r="F169" s="221" t="s">
        <v>421</v>
      </c>
      <c r="G169" s="222" t="s">
        <v>136</v>
      </c>
      <c r="H169" s="223">
        <v>8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39</v>
      </c>
      <c r="O169" s="91"/>
      <c r="P169" s="229">
        <f>O169*H169</f>
        <v>0</v>
      </c>
      <c r="Q169" s="229">
        <v>0.0095499999999999995</v>
      </c>
      <c r="R169" s="229">
        <f>Q169*H169</f>
        <v>0.076399999999999996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137</v>
      </c>
      <c r="AT169" s="231" t="s">
        <v>133</v>
      </c>
      <c r="AU169" s="231" t="s">
        <v>84</v>
      </c>
      <c r="AY169" s="17" t="s">
        <v>130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82</v>
      </c>
      <c r="BK169" s="232">
        <f>ROUND(I169*H169,2)</f>
        <v>0</v>
      </c>
      <c r="BL169" s="17" t="s">
        <v>137</v>
      </c>
      <c r="BM169" s="231" t="s">
        <v>1120</v>
      </c>
    </row>
    <row r="170" s="2" customFormat="1" ht="24.15" customHeight="1">
      <c r="A170" s="38"/>
      <c r="B170" s="39"/>
      <c r="C170" s="219" t="s">
        <v>381</v>
      </c>
      <c r="D170" s="219" t="s">
        <v>133</v>
      </c>
      <c r="E170" s="220" t="s">
        <v>428</v>
      </c>
      <c r="F170" s="221" t="s">
        <v>429</v>
      </c>
      <c r="G170" s="222" t="s">
        <v>136</v>
      </c>
      <c r="H170" s="223">
        <v>38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39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137</v>
      </c>
      <c r="AT170" s="231" t="s">
        <v>133</v>
      </c>
      <c r="AU170" s="231" t="s">
        <v>84</v>
      </c>
      <c r="AY170" s="17" t="s">
        <v>130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82</v>
      </c>
      <c r="BK170" s="232">
        <f>ROUND(I170*H170,2)</f>
        <v>0</v>
      </c>
      <c r="BL170" s="17" t="s">
        <v>137</v>
      </c>
      <c r="BM170" s="231" t="s">
        <v>1121</v>
      </c>
    </row>
    <row r="171" s="13" customFormat="1">
      <c r="A171" s="13"/>
      <c r="B171" s="233"/>
      <c r="C171" s="234"/>
      <c r="D171" s="235" t="s">
        <v>173</v>
      </c>
      <c r="E171" s="236" t="s">
        <v>1</v>
      </c>
      <c r="F171" s="237" t="s">
        <v>1042</v>
      </c>
      <c r="G171" s="234"/>
      <c r="H171" s="238">
        <v>38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173</v>
      </c>
      <c r="AU171" s="244" t="s">
        <v>84</v>
      </c>
      <c r="AV171" s="13" t="s">
        <v>84</v>
      </c>
      <c r="AW171" s="13" t="s">
        <v>31</v>
      </c>
      <c r="AX171" s="13" t="s">
        <v>82</v>
      </c>
      <c r="AY171" s="244" t="s">
        <v>130</v>
      </c>
    </row>
    <row r="172" s="2" customFormat="1" ht="24.15" customHeight="1">
      <c r="A172" s="38"/>
      <c r="B172" s="39"/>
      <c r="C172" s="219" t="s">
        <v>385</v>
      </c>
      <c r="D172" s="219" t="s">
        <v>133</v>
      </c>
      <c r="E172" s="220" t="s">
        <v>433</v>
      </c>
      <c r="F172" s="221" t="s">
        <v>434</v>
      </c>
      <c r="G172" s="222" t="s">
        <v>136</v>
      </c>
      <c r="H172" s="223">
        <v>8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39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137</v>
      </c>
      <c r="AT172" s="231" t="s">
        <v>133</v>
      </c>
      <c r="AU172" s="231" t="s">
        <v>84</v>
      </c>
      <c r="AY172" s="17" t="s">
        <v>130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82</v>
      </c>
      <c r="BK172" s="232">
        <f>ROUND(I172*H172,2)</f>
        <v>0</v>
      </c>
      <c r="BL172" s="17" t="s">
        <v>137</v>
      </c>
      <c r="BM172" s="231" t="s">
        <v>1122</v>
      </c>
    </row>
    <row r="173" s="2" customFormat="1" ht="24.15" customHeight="1">
      <c r="A173" s="38"/>
      <c r="B173" s="39"/>
      <c r="C173" s="219" t="s">
        <v>389</v>
      </c>
      <c r="D173" s="219" t="s">
        <v>133</v>
      </c>
      <c r="E173" s="220" t="s">
        <v>438</v>
      </c>
      <c r="F173" s="221" t="s">
        <v>439</v>
      </c>
      <c r="G173" s="222" t="s">
        <v>220</v>
      </c>
      <c r="H173" s="256"/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39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137</v>
      </c>
      <c r="AT173" s="231" t="s">
        <v>133</v>
      </c>
      <c r="AU173" s="231" t="s">
        <v>84</v>
      </c>
      <c r="AY173" s="17" t="s">
        <v>130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82</v>
      </c>
      <c r="BK173" s="232">
        <f>ROUND(I173*H173,2)</f>
        <v>0</v>
      </c>
      <c r="BL173" s="17" t="s">
        <v>137</v>
      </c>
      <c r="BM173" s="231" t="s">
        <v>1123</v>
      </c>
    </row>
    <row r="174" s="12" customFormat="1" ht="22.8" customHeight="1">
      <c r="A174" s="12"/>
      <c r="B174" s="203"/>
      <c r="C174" s="204"/>
      <c r="D174" s="205" t="s">
        <v>73</v>
      </c>
      <c r="E174" s="217" t="s">
        <v>441</v>
      </c>
      <c r="F174" s="217" t="s">
        <v>442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SUM(P175:P201)</f>
        <v>0</v>
      </c>
      <c r="Q174" s="211"/>
      <c r="R174" s="212">
        <f>SUM(R175:R201)</f>
        <v>0.12584000000000001</v>
      </c>
      <c r="S174" s="211"/>
      <c r="T174" s="213">
        <f>SUM(T175:T201)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84</v>
      </c>
      <c r="AT174" s="215" t="s">
        <v>73</v>
      </c>
      <c r="AU174" s="215" t="s">
        <v>82</v>
      </c>
      <c r="AY174" s="214" t="s">
        <v>130</v>
      </c>
      <c r="BK174" s="216">
        <f>SUM(BK175:BK201)</f>
        <v>0</v>
      </c>
    </row>
    <row r="175" s="2" customFormat="1" ht="24.15" customHeight="1">
      <c r="A175" s="38"/>
      <c r="B175" s="39"/>
      <c r="C175" s="219" t="s">
        <v>393</v>
      </c>
      <c r="D175" s="219" t="s">
        <v>133</v>
      </c>
      <c r="E175" s="220" t="s">
        <v>1124</v>
      </c>
      <c r="F175" s="221" t="s">
        <v>1125</v>
      </c>
      <c r="G175" s="222" t="s">
        <v>186</v>
      </c>
      <c r="H175" s="223">
        <v>1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39</v>
      </c>
      <c r="O175" s="91"/>
      <c r="P175" s="229">
        <f>O175*H175</f>
        <v>0</v>
      </c>
      <c r="Q175" s="229">
        <v>0.01149</v>
      </c>
      <c r="R175" s="229">
        <f>Q175*H175</f>
        <v>0.01149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137</v>
      </c>
      <c r="AT175" s="231" t="s">
        <v>133</v>
      </c>
      <c r="AU175" s="231" t="s">
        <v>84</v>
      </c>
      <c r="AY175" s="17" t="s">
        <v>130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82</v>
      </c>
      <c r="BK175" s="232">
        <f>ROUND(I175*H175,2)</f>
        <v>0</v>
      </c>
      <c r="BL175" s="17" t="s">
        <v>137</v>
      </c>
      <c r="BM175" s="231" t="s">
        <v>1126</v>
      </c>
    </row>
    <row r="176" s="2" customFormat="1" ht="24.15" customHeight="1">
      <c r="A176" s="38"/>
      <c r="B176" s="39"/>
      <c r="C176" s="245" t="s">
        <v>397</v>
      </c>
      <c r="D176" s="245" t="s">
        <v>193</v>
      </c>
      <c r="E176" s="246" t="s">
        <v>1127</v>
      </c>
      <c r="F176" s="247" t="s">
        <v>1128</v>
      </c>
      <c r="G176" s="248" t="s">
        <v>186</v>
      </c>
      <c r="H176" s="249">
        <v>1</v>
      </c>
      <c r="I176" s="250"/>
      <c r="J176" s="251">
        <f>ROUND(I176*H176,2)</f>
        <v>0</v>
      </c>
      <c r="K176" s="252"/>
      <c r="L176" s="253"/>
      <c r="M176" s="254" t="s">
        <v>1</v>
      </c>
      <c r="N176" s="255" t="s">
        <v>39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196</v>
      </c>
      <c r="AT176" s="231" t="s">
        <v>193</v>
      </c>
      <c r="AU176" s="231" t="s">
        <v>84</v>
      </c>
      <c r="AY176" s="17" t="s">
        <v>130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82</v>
      </c>
      <c r="BK176" s="232">
        <f>ROUND(I176*H176,2)</f>
        <v>0</v>
      </c>
      <c r="BL176" s="17" t="s">
        <v>137</v>
      </c>
      <c r="BM176" s="231" t="s">
        <v>1129</v>
      </c>
    </row>
    <row r="177" s="2" customFormat="1" ht="24.15" customHeight="1">
      <c r="A177" s="38"/>
      <c r="B177" s="39"/>
      <c r="C177" s="219" t="s">
        <v>401</v>
      </c>
      <c r="D177" s="219" t="s">
        <v>133</v>
      </c>
      <c r="E177" s="220" t="s">
        <v>1130</v>
      </c>
      <c r="F177" s="221" t="s">
        <v>1131</v>
      </c>
      <c r="G177" s="222" t="s">
        <v>186</v>
      </c>
      <c r="H177" s="223">
        <v>1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39</v>
      </c>
      <c r="O177" s="91"/>
      <c r="P177" s="229">
        <f>O177*H177</f>
        <v>0</v>
      </c>
      <c r="Q177" s="229">
        <v>0.02121</v>
      </c>
      <c r="R177" s="229">
        <f>Q177*H177</f>
        <v>0.02121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137</v>
      </c>
      <c r="AT177" s="231" t="s">
        <v>133</v>
      </c>
      <c r="AU177" s="231" t="s">
        <v>84</v>
      </c>
      <c r="AY177" s="17" t="s">
        <v>130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82</v>
      </c>
      <c r="BK177" s="232">
        <f>ROUND(I177*H177,2)</f>
        <v>0</v>
      </c>
      <c r="BL177" s="17" t="s">
        <v>137</v>
      </c>
      <c r="BM177" s="231" t="s">
        <v>1132</v>
      </c>
    </row>
    <row r="178" s="2" customFormat="1" ht="24.15" customHeight="1">
      <c r="A178" s="38"/>
      <c r="B178" s="39"/>
      <c r="C178" s="219" t="s">
        <v>407</v>
      </c>
      <c r="D178" s="219" t="s">
        <v>133</v>
      </c>
      <c r="E178" s="220" t="s">
        <v>1133</v>
      </c>
      <c r="F178" s="221" t="s">
        <v>1134</v>
      </c>
      <c r="G178" s="222" t="s">
        <v>186</v>
      </c>
      <c r="H178" s="223">
        <v>3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39</v>
      </c>
      <c r="O178" s="91"/>
      <c r="P178" s="229">
        <f>O178*H178</f>
        <v>0</v>
      </c>
      <c r="Q178" s="229">
        <v>0.014670000000000001</v>
      </c>
      <c r="R178" s="229">
        <f>Q178*H178</f>
        <v>0.044010000000000001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137</v>
      </c>
      <c r="AT178" s="231" t="s">
        <v>133</v>
      </c>
      <c r="AU178" s="231" t="s">
        <v>84</v>
      </c>
      <c r="AY178" s="17" t="s">
        <v>130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82</v>
      </c>
      <c r="BK178" s="232">
        <f>ROUND(I178*H178,2)</f>
        <v>0</v>
      </c>
      <c r="BL178" s="17" t="s">
        <v>137</v>
      </c>
      <c r="BM178" s="231" t="s">
        <v>1135</v>
      </c>
    </row>
    <row r="179" s="2" customFormat="1" ht="24.15" customHeight="1">
      <c r="A179" s="38"/>
      <c r="B179" s="39"/>
      <c r="C179" s="219" t="s">
        <v>411</v>
      </c>
      <c r="D179" s="219" t="s">
        <v>133</v>
      </c>
      <c r="E179" s="220" t="s">
        <v>464</v>
      </c>
      <c r="F179" s="221" t="s">
        <v>465</v>
      </c>
      <c r="G179" s="222" t="s">
        <v>186</v>
      </c>
      <c r="H179" s="223">
        <v>1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39</v>
      </c>
      <c r="O179" s="91"/>
      <c r="P179" s="229">
        <f>O179*H179</f>
        <v>0</v>
      </c>
      <c r="Q179" s="229">
        <v>0.017489999999999999</v>
      </c>
      <c r="R179" s="229">
        <f>Q179*H179</f>
        <v>0.017489999999999999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137</v>
      </c>
      <c r="AT179" s="231" t="s">
        <v>133</v>
      </c>
      <c r="AU179" s="231" t="s">
        <v>84</v>
      </c>
      <c r="AY179" s="17" t="s">
        <v>130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82</v>
      </c>
      <c r="BK179" s="232">
        <f>ROUND(I179*H179,2)</f>
        <v>0</v>
      </c>
      <c r="BL179" s="17" t="s">
        <v>137</v>
      </c>
      <c r="BM179" s="231" t="s">
        <v>1136</v>
      </c>
    </row>
    <row r="180" s="2" customFormat="1" ht="16.5" customHeight="1">
      <c r="A180" s="38"/>
      <c r="B180" s="39"/>
      <c r="C180" s="219" t="s">
        <v>415</v>
      </c>
      <c r="D180" s="219" t="s">
        <v>133</v>
      </c>
      <c r="E180" s="220" t="s">
        <v>1137</v>
      </c>
      <c r="F180" s="221" t="s">
        <v>1138</v>
      </c>
      <c r="G180" s="222" t="s">
        <v>163</v>
      </c>
      <c r="H180" s="223">
        <v>3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39</v>
      </c>
      <c r="O180" s="91"/>
      <c r="P180" s="229">
        <f>O180*H180</f>
        <v>0</v>
      </c>
      <c r="Q180" s="229">
        <v>0.00013999999999999999</v>
      </c>
      <c r="R180" s="229">
        <f>Q180*H180</f>
        <v>0.00041999999999999996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137</v>
      </c>
      <c r="AT180" s="231" t="s">
        <v>133</v>
      </c>
      <c r="AU180" s="231" t="s">
        <v>84</v>
      </c>
      <c r="AY180" s="17" t="s">
        <v>130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82</v>
      </c>
      <c r="BK180" s="232">
        <f>ROUND(I180*H180,2)</f>
        <v>0</v>
      </c>
      <c r="BL180" s="17" t="s">
        <v>137</v>
      </c>
      <c r="BM180" s="231" t="s">
        <v>1139</v>
      </c>
    </row>
    <row r="181" s="2" customFormat="1" ht="33" customHeight="1">
      <c r="A181" s="38"/>
      <c r="B181" s="39"/>
      <c r="C181" s="245" t="s">
        <v>419</v>
      </c>
      <c r="D181" s="245" t="s">
        <v>193</v>
      </c>
      <c r="E181" s="246" t="s">
        <v>1140</v>
      </c>
      <c r="F181" s="247" t="s">
        <v>1141</v>
      </c>
      <c r="G181" s="248" t="s">
        <v>158</v>
      </c>
      <c r="H181" s="249">
        <v>3</v>
      </c>
      <c r="I181" s="250"/>
      <c r="J181" s="251">
        <f>ROUND(I181*H181,2)</f>
        <v>0</v>
      </c>
      <c r="K181" s="252"/>
      <c r="L181" s="253"/>
      <c r="M181" s="254" t="s">
        <v>1</v>
      </c>
      <c r="N181" s="255" t="s">
        <v>39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196</v>
      </c>
      <c r="AT181" s="231" t="s">
        <v>193</v>
      </c>
      <c r="AU181" s="231" t="s">
        <v>84</v>
      </c>
      <c r="AY181" s="17" t="s">
        <v>130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82</v>
      </c>
      <c r="BK181" s="232">
        <f>ROUND(I181*H181,2)</f>
        <v>0</v>
      </c>
      <c r="BL181" s="17" t="s">
        <v>137</v>
      </c>
      <c r="BM181" s="231" t="s">
        <v>1142</v>
      </c>
    </row>
    <row r="182" s="2" customFormat="1" ht="16.5" customHeight="1">
      <c r="A182" s="38"/>
      <c r="B182" s="39"/>
      <c r="C182" s="219" t="s">
        <v>423</v>
      </c>
      <c r="D182" s="219" t="s">
        <v>133</v>
      </c>
      <c r="E182" s="220" t="s">
        <v>1143</v>
      </c>
      <c r="F182" s="221" t="s">
        <v>1144</v>
      </c>
      <c r="G182" s="222" t="s">
        <v>163</v>
      </c>
      <c r="H182" s="223">
        <v>1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39</v>
      </c>
      <c r="O182" s="91"/>
      <c r="P182" s="229">
        <f>O182*H182</f>
        <v>0</v>
      </c>
      <c r="Q182" s="229">
        <v>0.00021000000000000001</v>
      </c>
      <c r="R182" s="229">
        <f>Q182*H182</f>
        <v>0.00021000000000000001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137</v>
      </c>
      <c r="AT182" s="231" t="s">
        <v>133</v>
      </c>
      <c r="AU182" s="231" t="s">
        <v>84</v>
      </c>
      <c r="AY182" s="17" t="s">
        <v>130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82</v>
      </c>
      <c r="BK182" s="232">
        <f>ROUND(I182*H182,2)</f>
        <v>0</v>
      </c>
      <c r="BL182" s="17" t="s">
        <v>137</v>
      </c>
      <c r="BM182" s="231" t="s">
        <v>1145</v>
      </c>
    </row>
    <row r="183" s="2" customFormat="1" ht="33" customHeight="1">
      <c r="A183" s="38"/>
      <c r="B183" s="39"/>
      <c r="C183" s="245" t="s">
        <v>427</v>
      </c>
      <c r="D183" s="245" t="s">
        <v>193</v>
      </c>
      <c r="E183" s="246" t="s">
        <v>1146</v>
      </c>
      <c r="F183" s="247" t="s">
        <v>1147</v>
      </c>
      <c r="G183" s="248" t="s">
        <v>158</v>
      </c>
      <c r="H183" s="249">
        <v>1</v>
      </c>
      <c r="I183" s="250"/>
      <c r="J183" s="251">
        <f>ROUND(I183*H183,2)</f>
        <v>0</v>
      </c>
      <c r="K183" s="252"/>
      <c r="L183" s="253"/>
      <c r="M183" s="254" t="s">
        <v>1</v>
      </c>
      <c r="N183" s="255" t="s">
        <v>39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196</v>
      </c>
      <c r="AT183" s="231" t="s">
        <v>193</v>
      </c>
      <c r="AU183" s="231" t="s">
        <v>84</v>
      </c>
      <c r="AY183" s="17" t="s">
        <v>130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82</v>
      </c>
      <c r="BK183" s="232">
        <f>ROUND(I183*H183,2)</f>
        <v>0</v>
      </c>
      <c r="BL183" s="17" t="s">
        <v>137</v>
      </c>
      <c r="BM183" s="231" t="s">
        <v>1148</v>
      </c>
    </row>
    <row r="184" s="2" customFormat="1" ht="16.5" customHeight="1">
      <c r="A184" s="38"/>
      <c r="B184" s="39"/>
      <c r="C184" s="219" t="s">
        <v>432</v>
      </c>
      <c r="D184" s="219" t="s">
        <v>133</v>
      </c>
      <c r="E184" s="220" t="s">
        <v>1149</v>
      </c>
      <c r="F184" s="221" t="s">
        <v>1150</v>
      </c>
      <c r="G184" s="222" t="s">
        <v>163</v>
      </c>
      <c r="H184" s="223">
        <v>1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39</v>
      </c>
      <c r="O184" s="91"/>
      <c r="P184" s="229">
        <f>O184*H184</f>
        <v>0</v>
      </c>
      <c r="Q184" s="229">
        <v>0.00024000000000000001</v>
      </c>
      <c r="R184" s="229">
        <f>Q184*H184</f>
        <v>0.00024000000000000001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137</v>
      </c>
      <c r="AT184" s="231" t="s">
        <v>133</v>
      </c>
      <c r="AU184" s="231" t="s">
        <v>84</v>
      </c>
      <c r="AY184" s="17" t="s">
        <v>130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82</v>
      </c>
      <c r="BK184" s="232">
        <f>ROUND(I184*H184,2)</f>
        <v>0</v>
      </c>
      <c r="BL184" s="17" t="s">
        <v>137</v>
      </c>
      <c r="BM184" s="231" t="s">
        <v>1151</v>
      </c>
    </row>
    <row r="185" s="2" customFormat="1" ht="33" customHeight="1">
      <c r="A185" s="38"/>
      <c r="B185" s="39"/>
      <c r="C185" s="245" t="s">
        <v>437</v>
      </c>
      <c r="D185" s="245" t="s">
        <v>193</v>
      </c>
      <c r="E185" s="246" t="s">
        <v>1152</v>
      </c>
      <c r="F185" s="247" t="s">
        <v>1153</v>
      </c>
      <c r="G185" s="248" t="s">
        <v>158</v>
      </c>
      <c r="H185" s="249">
        <v>1</v>
      </c>
      <c r="I185" s="250"/>
      <c r="J185" s="251">
        <f>ROUND(I185*H185,2)</f>
        <v>0</v>
      </c>
      <c r="K185" s="252"/>
      <c r="L185" s="253"/>
      <c r="M185" s="254" t="s">
        <v>1</v>
      </c>
      <c r="N185" s="255" t="s">
        <v>39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196</v>
      </c>
      <c r="AT185" s="231" t="s">
        <v>193</v>
      </c>
      <c r="AU185" s="231" t="s">
        <v>84</v>
      </c>
      <c r="AY185" s="17" t="s">
        <v>130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82</v>
      </c>
      <c r="BK185" s="232">
        <f>ROUND(I185*H185,2)</f>
        <v>0</v>
      </c>
      <c r="BL185" s="17" t="s">
        <v>137</v>
      </c>
      <c r="BM185" s="231" t="s">
        <v>1154</v>
      </c>
    </row>
    <row r="186" s="2" customFormat="1" ht="16.5" customHeight="1">
      <c r="A186" s="38"/>
      <c r="B186" s="39"/>
      <c r="C186" s="219" t="s">
        <v>443</v>
      </c>
      <c r="D186" s="219" t="s">
        <v>133</v>
      </c>
      <c r="E186" s="220" t="s">
        <v>1155</v>
      </c>
      <c r="F186" s="221" t="s">
        <v>1156</v>
      </c>
      <c r="G186" s="222" t="s">
        <v>163</v>
      </c>
      <c r="H186" s="223">
        <v>1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39</v>
      </c>
      <c r="O186" s="91"/>
      <c r="P186" s="229">
        <f>O186*H186</f>
        <v>0</v>
      </c>
      <c r="Q186" s="229">
        <v>0.00033</v>
      </c>
      <c r="R186" s="229">
        <f>Q186*H186</f>
        <v>0.00033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137</v>
      </c>
      <c r="AT186" s="231" t="s">
        <v>133</v>
      </c>
      <c r="AU186" s="231" t="s">
        <v>84</v>
      </c>
      <c r="AY186" s="17" t="s">
        <v>130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82</v>
      </c>
      <c r="BK186" s="232">
        <f>ROUND(I186*H186,2)</f>
        <v>0</v>
      </c>
      <c r="BL186" s="17" t="s">
        <v>137</v>
      </c>
      <c r="BM186" s="231" t="s">
        <v>1157</v>
      </c>
    </row>
    <row r="187" s="2" customFormat="1" ht="24.15" customHeight="1">
      <c r="A187" s="38"/>
      <c r="B187" s="39"/>
      <c r="C187" s="245" t="s">
        <v>447</v>
      </c>
      <c r="D187" s="245" t="s">
        <v>193</v>
      </c>
      <c r="E187" s="246" t="s">
        <v>1158</v>
      </c>
      <c r="F187" s="247" t="s">
        <v>1159</v>
      </c>
      <c r="G187" s="248" t="s">
        <v>186</v>
      </c>
      <c r="H187" s="249">
        <v>1</v>
      </c>
      <c r="I187" s="250"/>
      <c r="J187" s="251">
        <f>ROUND(I187*H187,2)</f>
        <v>0</v>
      </c>
      <c r="K187" s="252"/>
      <c r="L187" s="253"/>
      <c r="M187" s="254" t="s">
        <v>1</v>
      </c>
      <c r="N187" s="255" t="s">
        <v>39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196</v>
      </c>
      <c r="AT187" s="231" t="s">
        <v>193</v>
      </c>
      <c r="AU187" s="231" t="s">
        <v>84</v>
      </c>
      <c r="AY187" s="17" t="s">
        <v>130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82</v>
      </c>
      <c r="BK187" s="232">
        <f>ROUND(I187*H187,2)</f>
        <v>0</v>
      </c>
      <c r="BL187" s="17" t="s">
        <v>137</v>
      </c>
      <c r="BM187" s="231" t="s">
        <v>1160</v>
      </c>
    </row>
    <row r="188" s="2" customFormat="1" ht="16.5" customHeight="1">
      <c r="A188" s="38"/>
      <c r="B188" s="39"/>
      <c r="C188" s="219" t="s">
        <v>451</v>
      </c>
      <c r="D188" s="219" t="s">
        <v>133</v>
      </c>
      <c r="E188" s="220" t="s">
        <v>1161</v>
      </c>
      <c r="F188" s="221" t="s">
        <v>1162</v>
      </c>
      <c r="G188" s="222" t="s">
        <v>163</v>
      </c>
      <c r="H188" s="223">
        <v>1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39</v>
      </c>
      <c r="O188" s="91"/>
      <c r="P188" s="229">
        <f>O188*H188</f>
        <v>0</v>
      </c>
      <c r="Q188" s="229">
        <v>0.00014999999999999999</v>
      </c>
      <c r="R188" s="229">
        <f>Q188*H188</f>
        <v>0.00014999999999999999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137</v>
      </c>
      <c r="AT188" s="231" t="s">
        <v>133</v>
      </c>
      <c r="AU188" s="231" t="s">
        <v>84</v>
      </c>
      <c r="AY188" s="17" t="s">
        <v>130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82</v>
      </c>
      <c r="BK188" s="232">
        <f>ROUND(I188*H188,2)</f>
        <v>0</v>
      </c>
      <c r="BL188" s="17" t="s">
        <v>137</v>
      </c>
      <c r="BM188" s="231" t="s">
        <v>1163</v>
      </c>
    </row>
    <row r="189" s="2" customFormat="1" ht="33" customHeight="1">
      <c r="A189" s="38"/>
      <c r="B189" s="39"/>
      <c r="C189" s="245" t="s">
        <v>455</v>
      </c>
      <c r="D189" s="245" t="s">
        <v>193</v>
      </c>
      <c r="E189" s="246" t="s">
        <v>1164</v>
      </c>
      <c r="F189" s="247" t="s">
        <v>1165</v>
      </c>
      <c r="G189" s="248" t="s">
        <v>186</v>
      </c>
      <c r="H189" s="249">
        <v>1</v>
      </c>
      <c r="I189" s="250"/>
      <c r="J189" s="251">
        <f>ROUND(I189*H189,2)</f>
        <v>0</v>
      </c>
      <c r="K189" s="252"/>
      <c r="L189" s="253"/>
      <c r="M189" s="254" t="s">
        <v>1</v>
      </c>
      <c r="N189" s="255" t="s">
        <v>39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196</v>
      </c>
      <c r="AT189" s="231" t="s">
        <v>193</v>
      </c>
      <c r="AU189" s="231" t="s">
        <v>84</v>
      </c>
      <c r="AY189" s="17" t="s">
        <v>130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82</v>
      </c>
      <c r="BK189" s="232">
        <f>ROUND(I189*H189,2)</f>
        <v>0</v>
      </c>
      <c r="BL189" s="17" t="s">
        <v>137</v>
      </c>
      <c r="BM189" s="231" t="s">
        <v>1166</v>
      </c>
    </row>
    <row r="190" s="2" customFormat="1" ht="16.5" customHeight="1">
      <c r="A190" s="38"/>
      <c r="B190" s="39"/>
      <c r="C190" s="219" t="s">
        <v>459</v>
      </c>
      <c r="D190" s="219" t="s">
        <v>133</v>
      </c>
      <c r="E190" s="220" t="s">
        <v>1167</v>
      </c>
      <c r="F190" s="221" t="s">
        <v>1168</v>
      </c>
      <c r="G190" s="222" t="s">
        <v>163</v>
      </c>
      <c r="H190" s="223">
        <v>1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39</v>
      </c>
      <c r="O190" s="91"/>
      <c r="P190" s="229">
        <f>O190*H190</f>
        <v>0</v>
      </c>
      <c r="Q190" s="229">
        <v>0.00022000000000000001</v>
      </c>
      <c r="R190" s="229">
        <f>Q190*H190</f>
        <v>0.00022000000000000001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137</v>
      </c>
      <c r="AT190" s="231" t="s">
        <v>133</v>
      </c>
      <c r="AU190" s="231" t="s">
        <v>84</v>
      </c>
      <c r="AY190" s="17" t="s">
        <v>130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82</v>
      </c>
      <c r="BK190" s="232">
        <f>ROUND(I190*H190,2)</f>
        <v>0</v>
      </c>
      <c r="BL190" s="17" t="s">
        <v>137</v>
      </c>
      <c r="BM190" s="231" t="s">
        <v>1169</v>
      </c>
    </row>
    <row r="191" s="2" customFormat="1" ht="33" customHeight="1">
      <c r="A191" s="38"/>
      <c r="B191" s="39"/>
      <c r="C191" s="245" t="s">
        <v>463</v>
      </c>
      <c r="D191" s="245" t="s">
        <v>193</v>
      </c>
      <c r="E191" s="246" t="s">
        <v>1170</v>
      </c>
      <c r="F191" s="247" t="s">
        <v>1171</v>
      </c>
      <c r="G191" s="248" t="s">
        <v>186</v>
      </c>
      <c r="H191" s="249">
        <v>1</v>
      </c>
      <c r="I191" s="250"/>
      <c r="J191" s="251">
        <f>ROUND(I191*H191,2)</f>
        <v>0</v>
      </c>
      <c r="K191" s="252"/>
      <c r="L191" s="253"/>
      <c r="M191" s="254" t="s">
        <v>1</v>
      </c>
      <c r="N191" s="255" t="s">
        <v>39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196</v>
      </c>
      <c r="AT191" s="231" t="s">
        <v>193</v>
      </c>
      <c r="AU191" s="231" t="s">
        <v>84</v>
      </c>
      <c r="AY191" s="17" t="s">
        <v>130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82</v>
      </c>
      <c r="BK191" s="232">
        <f>ROUND(I191*H191,2)</f>
        <v>0</v>
      </c>
      <c r="BL191" s="17" t="s">
        <v>137</v>
      </c>
      <c r="BM191" s="231" t="s">
        <v>1172</v>
      </c>
    </row>
    <row r="192" s="2" customFormat="1" ht="16.5" customHeight="1">
      <c r="A192" s="38"/>
      <c r="B192" s="39"/>
      <c r="C192" s="219" t="s">
        <v>467</v>
      </c>
      <c r="D192" s="219" t="s">
        <v>133</v>
      </c>
      <c r="E192" s="220" t="s">
        <v>1173</v>
      </c>
      <c r="F192" s="221" t="s">
        <v>1174</v>
      </c>
      <c r="G192" s="222" t="s">
        <v>163</v>
      </c>
      <c r="H192" s="223">
        <v>1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39</v>
      </c>
      <c r="O192" s="91"/>
      <c r="P192" s="229">
        <f>O192*H192</f>
        <v>0</v>
      </c>
      <c r="Q192" s="229">
        <v>0.00035</v>
      </c>
      <c r="R192" s="229">
        <f>Q192*H192</f>
        <v>0.00035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137</v>
      </c>
      <c r="AT192" s="231" t="s">
        <v>133</v>
      </c>
      <c r="AU192" s="231" t="s">
        <v>84</v>
      </c>
      <c r="AY192" s="17" t="s">
        <v>130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82</v>
      </c>
      <c r="BK192" s="232">
        <f>ROUND(I192*H192,2)</f>
        <v>0</v>
      </c>
      <c r="BL192" s="17" t="s">
        <v>137</v>
      </c>
      <c r="BM192" s="231" t="s">
        <v>1175</v>
      </c>
    </row>
    <row r="193" s="2" customFormat="1" ht="33" customHeight="1">
      <c r="A193" s="38"/>
      <c r="B193" s="39"/>
      <c r="C193" s="245" t="s">
        <v>471</v>
      </c>
      <c r="D193" s="245" t="s">
        <v>193</v>
      </c>
      <c r="E193" s="246" t="s">
        <v>1176</v>
      </c>
      <c r="F193" s="247" t="s">
        <v>1177</v>
      </c>
      <c r="G193" s="248" t="s">
        <v>186</v>
      </c>
      <c r="H193" s="249">
        <v>1</v>
      </c>
      <c r="I193" s="250"/>
      <c r="J193" s="251">
        <f>ROUND(I193*H193,2)</f>
        <v>0</v>
      </c>
      <c r="K193" s="252"/>
      <c r="L193" s="253"/>
      <c r="M193" s="254" t="s">
        <v>1</v>
      </c>
      <c r="N193" s="255" t="s">
        <v>39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196</v>
      </c>
      <c r="AT193" s="231" t="s">
        <v>193</v>
      </c>
      <c r="AU193" s="231" t="s">
        <v>84</v>
      </c>
      <c r="AY193" s="17" t="s">
        <v>130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82</v>
      </c>
      <c r="BK193" s="232">
        <f>ROUND(I193*H193,2)</f>
        <v>0</v>
      </c>
      <c r="BL193" s="17" t="s">
        <v>137</v>
      </c>
      <c r="BM193" s="231" t="s">
        <v>1178</v>
      </c>
    </row>
    <row r="194" s="2" customFormat="1" ht="24.15" customHeight="1">
      <c r="A194" s="38"/>
      <c r="B194" s="39"/>
      <c r="C194" s="219" t="s">
        <v>475</v>
      </c>
      <c r="D194" s="219" t="s">
        <v>133</v>
      </c>
      <c r="E194" s="220" t="s">
        <v>1179</v>
      </c>
      <c r="F194" s="221" t="s">
        <v>1180</v>
      </c>
      <c r="G194" s="222" t="s">
        <v>163</v>
      </c>
      <c r="H194" s="223">
        <v>1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39</v>
      </c>
      <c r="O194" s="91"/>
      <c r="P194" s="229">
        <f>O194*H194</f>
        <v>0</v>
      </c>
      <c r="Q194" s="229">
        <v>0.00052999999999999998</v>
      </c>
      <c r="R194" s="229">
        <f>Q194*H194</f>
        <v>0.00052999999999999998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137</v>
      </c>
      <c r="AT194" s="231" t="s">
        <v>133</v>
      </c>
      <c r="AU194" s="231" t="s">
        <v>84</v>
      </c>
      <c r="AY194" s="17" t="s">
        <v>130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82</v>
      </c>
      <c r="BK194" s="232">
        <f>ROUND(I194*H194,2)</f>
        <v>0</v>
      </c>
      <c r="BL194" s="17" t="s">
        <v>137</v>
      </c>
      <c r="BM194" s="231" t="s">
        <v>1181</v>
      </c>
    </row>
    <row r="195" s="2" customFormat="1" ht="24.15" customHeight="1">
      <c r="A195" s="38"/>
      <c r="B195" s="39"/>
      <c r="C195" s="219" t="s">
        <v>479</v>
      </c>
      <c r="D195" s="219" t="s">
        <v>133</v>
      </c>
      <c r="E195" s="220" t="s">
        <v>1182</v>
      </c>
      <c r="F195" s="221" t="s">
        <v>1183</v>
      </c>
      <c r="G195" s="222" t="s">
        <v>163</v>
      </c>
      <c r="H195" s="223">
        <v>1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39</v>
      </c>
      <c r="O195" s="91"/>
      <c r="P195" s="229">
        <f>O195*H195</f>
        <v>0</v>
      </c>
      <c r="Q195" s="229">
        <v>0.00084000000000000003</v>
      </c>
      <c r="R195" s="229">
        <f>Q195*H195</f>
        <v>0.00084000000000000003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137</v>
      </c>
      <c r="AT195" s="231" t="s">
        <v>133</v>
      </c>
      <c r="AU195" s="231" t="s">
        <v>84</v>
      </c>
      <c r="AY195" s="17" t="s">
        <v>130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82</v>
      </c>
      <c r="BK195" s="232">
        <f>ROUND(I195*H195,2)</f>
        <v>0</v>
      </c>
      <c r="BL195" s="17" t="s">
        <v>137</v>
      </c>
      <c r="BM195" s="231" t="s">
        <v>1184</v>
      </c>
    </row>
    <row r="196" s="2" customFormat="1" ht="24.15" customHeight="1">
      <c r="A196" s="38"/>
      <c r="B196" s="39"/>
      <c r="C196" s="219" t="s">
        <v>483</v>
      </c>
      <c r="D196" s="219" t="s">
        <v>133</v>
      </c>
      <c r="E196" s="220" t="s">
        <v>1185</v>
      </c>
      <c r="F196" s="221" t="s">
        <v>1186</v>
      </c>
      <c r="G196" s="222" t="s">
        <v>163</v>
      </c>
      <c r="H196" s="223">
        <v>3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39</v>
      </c>
      <c r="O196" s="91"/>
      <c r="P196" s="229">
        <f>O196*H196</f>
        <v>0</v>
      </c>
      <c r="Q196" s="229">
        <v>0.00077999999999999999</v>
      </c>
      <c r="R196" s="229">
        <f>Q196*H196</f>
        <v>0.0023400000000000001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137</v>
      </c>
      <c r="AT196" s="231" t="s">
        <v>133</v>
      </c>
      <c r="AU196" s="231" t="s">
        <v>84</v>
      </c>
      <c r="AY196" s="17" t="s">
        <v>130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82</v>
      </c>
      <c r="BK196" s="232">
        <f>ROUND(I196*H196,2)</f>
        <v>0</v>
      </c>
      <c r="BL196" s="17" t="s">
        <v>137</v>
      </c>
      <c r="BM196" s="231" t="s">
        <v>1187</v>
      </c>
    </row>
    <row r="197" s="2" customFormat="1" ht="24.15" customHeight="1">
      <c r="A197" s="38"/>
      <c r="B197" s="39"/>
      <c r="C197" s="219" t="s">
        <v>487</v>
      </c>
      <c r="D197" s="219" t="s">
        <v>133</v>
      </c>
      <c r="E197" s="220" t="s">
        <v>480</v>
      </c>
      <c r="F197" s="221" t="s">
        <v>481</v>
      </c>
      <c r="G197" s="222" t="s">
        <v>163</v>
      </c>
      <c r="H197" s="223">
        <v>27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39</v>
      </c>
      <c r="O197" s="91"/>
      <c r="P197" s="229">
        <f>O197*H197</f>
        <v>0</v>
      </c>
      <c r="Q197" s="229">
        <v>0.00027</v>
      </c>
      <c r="R197" s="229">
        <f>Q197*H197</f>
        <v>0.0072900000000000005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137</v>
      </c>
      <c r="AT197" s="231" t="s">
        <v>133</v>
      </c>
      <c r="AU197" s="231" t="s">
        <v>84</v>
      </c>
      <c r="AY197" s="17" t="s">
        <v>130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82</v>
      </c>
      <c r="BK197" s="232">
        <f>ROUND(I197*H197,2)</f>
        <v>0</v>
      </c>
      <c r="BL197" s="17" t="s">
        <v>137</v>
      </c>
      <c r="BM197" s="231" t="s">
        <v>1188</v>
      </c>
    </row>
    <row r="198" s="2" customFormat="1" ht="16.5" customHeight="1">
      <c r="A198" s="38"/>
      <c r="B198" s="39"/>
      <c r="C198" s="219" t="s">
        <v>491</v>
      </c>
      <c r="D198" s="219" t="s">
        <v>133</v>
      </c>
      <c r="E198" s="220" t="s">
        <v>484</v>
      </c>
      <c r="F198" s="221" t="s">
        <v>485</v>
      </c>
      <c r="G198" s="222" t="s">
        <v>163</v>
      </c>
      <c r="H198" s="223">
        <v>3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39</v>
      </c>
      <c r="O198" s="91"/>
      <c r="P198" s="229">
        <f>O198*H198</f>
        <v>0</v>
      </c>
      <c r="Q198" s="229">
        <v>0.00050000000000000001</v>
      </c>
      <c r="R198" s="229">
        <f>Q198*H198</f>
        <v>0.0015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137</v>
      </c>
      <c r="AT198" s="231" t="s">
        <v>133</v>
      </c>
      <c r="AU198" s="231" t="s">
        <v>84</v>
      </c>
      <c r="AY198" s="17" t="s">
        <v>130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82</v>
      </c>
      <c r="BK198" s="232">
        <f>ROUND(I198*H198,2)</f>
        <v>0</v>
      </c>
      <c r="BL198" s="17" t="s">
        <v>137</v>
      </c>
      <c r="BM198" s="231" t="s">
        <v>1189</v>
      </c>
    </row>
    <row r="199" s="2" customFormat="1" ht="16.5" customHeight="1">
      <c r="A199" s="38"/>
      <c r="B199" s="39"/>
      <c r="C199" s="219" t="s">
        <v>497</v>
      </c>
      <c r="D199" s="219" t="s">
        <v>133</v>
      </c>
      <c r="E199" s="220" t="s">
        <v>1190</v>
      </c>
      <c r="F199" s="221" t="s">
        <v>1191</v>
      </c>
      <c r="G199" s="222" t="s">
        <v>163</v>
      </c>
      <c r="H199" s="223">
        <v>3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39</v>
      </c>
      <c r="O199" s="91"/>
      <c r="P199" s="229">
        <f>O199*H199</f>
        <v>0</v>
      </c>
      <c r="Q199" s="229">
        <v>0.00069999999999999999</v>
      </c>
      <c r="R199" s="229">
        <f>Q199*H199</f>
        <v>0.0020999999999999999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137</v>
      </c>
      <c r="AT199" s="231" t="s">
        <v>133</v>
      </c>
      <c r="AU199" s="231" t="s">
        <v>84</v>
      </c>
      <c r="AY199" s="17" t="s">
        <v>130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82</v>
      </c>
      <c r="BK199" s="232">
        <f>ROUND(I199*H199,2)</f>
        <v>0</v>
      </c>
      <c r="BL199" s="17" t="s">
        <v>137</v>
      </c>
      <c r="BM199" s="231" t="s">
        <v>1192</v>
      </c>
    </row>
    <row r="200" s="2" customFormat="1" ht="16.5" customHeight="1">
      <c r="A200" s="38"/>
      <c r="B200" s="39"/>
      <c r="C200" s="219" t="s">
        <v>501</v>
      </c>
      <c r="D200" s="219" t="s">
        <v>133</v>
      </c>
      <c r="E200" s="220" t="s">
        <v>1193</v>
      </c>
      <c r="F200" s="221" t="s">
        <v>1194</v>
      </c>
      <c r="G200" s="222" t="s">
        <v>163</v>
      </c>
      <c r="H200" s="223">
        <v>9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39</v>
      </c>
      <c r="O200" s="91"/>
      <c r="P200" s="229">
        <f>O200*H200</f>
        <v>0</v>
      </c>
      <c r="Q200" s="229">
        <v>0.0016800000000000001</v>
      </c>
      <c r="R200" s="229">
        <f>Q200*H200</f>
        <v>0.015120000000000002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137</v>
      </c>
      <c r="AT200" s="231" t="s">
        <v>133</v>
      </c>
      <c r="AU200" s="231" t="s">
        <v>84</v>
      </c>
      <c r="AY200" s="17" t="s">
        <v>130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82</v>
      </c>
      <c r="BK200" s="232">
        <f>ROUND(I200*H200,2)</f>
        <v>0</v>
      </c>
      <c r="BL200" s="17" t="s">
        <v>137</v>
      </c>
      <c r="BM200" s="231" t="s">
        <v>1195</v>
      </c>
    </row>
    <row r="201" s="2" customFormat="1" ht="24.15" customHeight="1">
      <c r="A201" s="38"/>
      <c r="B201" s="39"/>
      <c r="C201" s="219" t="s">
        <v>505</v>
      </c>
      <c r="D201" s="219" t="s">
        <v>133</v>
      </c>
      <c r="E201" s="220" t="s">
        <v>492</v>
      </c>
      <c r="F201" s="221" t="s">
        <v>1196</v>
      </c>
      <c r="G201" s="222" t="s">
        <v>220</v>
      </c>
      <c r="H201" s="256"/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39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137</v>
      </c>
      <c r="AT201" s="231" t="s">
        <v>133</v>
      </c>
      <c r="AU201" s="231" t="s">
        <v>84</v>
      </c>
      <c r="AY201" s="17" t="s">
        <v>130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82</v>
      </c>
      <c r="BK201" s="232">
        <f>ROUND(I201*H201,2)</f>
        <v>0</v>
      </c>
      <c r="BL201" s="17" t="s">
        <v>137</v>
      </c>
      <c r="BM201" s="231" t="s">
        <v>1197</v>
      </c>
    </row>
    <row r="202" s="12" customFormat="1" ht="25.92" customHeight="1">
      <c r="A202" s="12"/>
      <c r="B202" s="203"/>
      <c r="C202" s="204"/>
      <c r="D202" s="205" t="s">
        <v>73</v>
      </c>
      <c r="E202" s="206" t="s">
        <v>239</v>
      </c>
      <c r="F202" s="206" t="s">
        <v>240</v>
      </c>
      <c r="G202" s="204"/>
      <c r="H202" s="204"/>
      <c r="I202" s="207"/>
      <c r="J202" s="208">
        <f>BK202</f>
        <v>0</v>
      </c>
      <c r="K202" s="204"/>
      <c r="L202" s="209"/>
      <c r="M202" s="210"/>
      <c r="N202" s="211"/>
      <c r="O202" s="211"/>
      <c r="P202" s="212">
        <f>SUM(P203:P207)</f>
        <v>0</v>
      </c>
      <c r="Q202" s="211"/>
      <c r="R202" s="212">
        <f>SUM(R203:R207)</f>
        <v>0</v>
      </c>
      <c r="S202" s="211"/>
      <c r="T202" s="213">
        <f>SUM(T203:T207)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146</v>
      </c>
      <c r="AT202" s="215" t="s">
        <v>73</v>
      </c>
      <c r="AU202" s="215" t="s">
        <v>74</v>
      </c>
      <c r="AY202" s="214" t="s">
        <v>130</v>
      </c>
      <c r="BK202" s="216">
        <f>SUM(BK203:BK207)</f>
        <v>0</v>
      </c>
    </row>
    <row r="203" s="2" customFormat="1" ht="16.5" customHeight="1">
      <c r="A203" s="38"/>
      <c r="B203" s="39"/>
      <c r="C203" s="219" t="s">
        <v>509</v>
      </c>
      <c r="D203" s="219" t="s">
        <v>133</v>
      </c>
      <c r="E203" s="220" t="s">
        <v>629</v>
      </c>
      <c r="F203" s="221" t="s">
        <v>1198</v>
      </c>
      <c r="G203" s="222" t="s">
        <v>186</v>
      </c>
      <c r="H203" s="223">
        <v>1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39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244</v>
      </c>
      <c r="AT203" s="231" t="s">
        <v>133</v>
      </c>
      <c r="AU203" s="231" t="s">
        <v>82</v>
      </c>
      <c r="AY203" s="17" t="s">
        <v>130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82</v>
      </c>
      <c r="BK203" s="232">
        <f>ROUND(I203*H203,2)</f>
        <v>0</v>
      </c>
      <c r="BL203" s="17" t="s">
        <v>244</v>
      </c>
      <c r="BM203" s="231" t="s">
        <v>1199</v>
      </c>
    </row>
    <row r="204" s="2" customFormat="1" ht="16.5" customHeight="1">
      <c r="A204" s="38"/>
      <c r="B204" s="39"/>
      <c r="C204" s="219" t="s">
        <v>513</v>
      </c>
      <c r="D204" s="219" t="s">
        <v>133</v>
      </c>
      <c r="E204" s="220" t="s">
        <v>633</v>
      </c>
      <c r="F204" s="221" t="s">
        <v>634</v>
      </c>
      <c r="G204" s="222" t="s">
        <v>635</v>
      </c>
      <c r="H204" s="223">
        <v>72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39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244</v>
      </c>
      <c r="AT204" s="231" t="s">
        <v>133</v>
      </c>
      <c r="AU204" s="231" t="s">
        <v>82</v>
      </c>
      <c r="AY204" s="17" t="s">
        <v>130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82</v>
      </c>
      <c r="BK204" s="232">
        <f>ROUND(I204*H204,2)</f>
        <v>0</v>
      </c>
      <c r="BL204" s="17" t="s">
        <v>244</v>
      </c>
      <c r="BM204" s="231" t="s">
        <v>1200</v>
      </c>
    </row>
    <row r="205" s="2" customFormat="1" ht="16.5" customHeight="1">
      <c r="A205" s="38"/>
      <c r="B205" s="39"/>
      <c r="C205" s="219" t="s">
        <v>517</v>
      </c>
      <c r="D205" s="219" t="s">
        <v>133</v>
      </c>
      <c r="E205" s="220" t="s">
        <v>638</v>
      </c>
      <c r="F205" s="221" t="s">
        <v>639</v>
      </c>
      <c r="G205" s="222" t="s">
        <v>186</v>
      </c>
      <c r="H205" s="223">
        <v>1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39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244</v>
      </c>
      <c r="AT205" s="231" t="s">
        <v>133</v>
      </c>
      <c r="AU205" s="231" t="s">
        <v>82</v>
      </c>
      <c r="AY205" s="17" t="s">
        <v>130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82</v>
      </c>
      <c r="BK205" s="232">
        <f>ROUND(I205*H205,2)</f>
        <v>0</v>
      </c>
      <c r="BL205" s="17" t="s">
        <v>244</v>
      </c>
      <c r="BM205" s="231" t="s">
        <v>1201</v>
      </c>
    </row>
    <row r="206" s="2" customFormat="1" ht="21.75" customHeight="1">
      <c r="A206" s="38"/>
      <c r="B206" s="39"/>
      <c r="C206" s="219" t="s">
        <v>521</v>
      </c>
      <c r="D206" s="219" t="s">
        <v>133</v>
      </c>
      <c r="E206" s="220" t="s">
        <v>1037</v>
      </c>
      <c r="F206" s="221" t="s">
        <v>1202</v>
      </c>
      <c r="G206" s="222" t="s">
        <v>186</v>
      </c>
      <c r="H206" s="223">
        <v>1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39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244</v>
      </c>
      <c r="AT206" s="231" t="s">
        <v>133</v>
      </c>
      <c r="AU206" s="231" t="s">
        <v>82</v>
      </c>
      <c r="AY206" s="17" t="s">
        <v>130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82</v>
      </c>
      <c r="BK206" s="232">
        <f>ROUND(I206*H206,2)</f>
        <v>0</v>
      </c>
      <c r="BL206" s="17" t="s">
        <v>244</v>
      </c>
      <c r="BM206" s="231" t="s">
        <v>1203</v>
      </c>
    </row>
    <row r="207" s="2" customFormat="1" ht="24.15" customHeight="1">
      <c r="A207" s="38"/>
      <c r="B207" s="39"/>
      <c r="C207" s="219" t="s">
        <v>525</v>
      </c>
      <c r="D207" s="219" t="s">
        <v>133</v>
      </c>
      <c r="E207" s="220" t="s">
        <v>1204</v>
      </c>
      <c r="F207" s="221" t="s">
        <v>1205</v>
      </c>
      <c r="G207" s="222" t="s">
        <v>186</v>
      </c>
      <c r="H207" s="223">
        <v>1</v>
      </c>
      <c r="I207" s="224"/>
      <c r="J207" s="225">
        <f>ROUND(I207*H207,2)</f>
        <v>0</v>
      </c>
      <c r="K207" s="226"/>
      <c r="L207" s="44"/>
      <c r="M207" s="257" t="s">
        <v>1</v>
      </c>
      <c r="N207" s="258" t="s">
        <v>39</v>
      </c>
      <c r="O207" s="259"/>
      <c r="P207" s="260">
        <f>O207*H207</f>
        <v>0</v>
      </c>
      <c r="Q207" s="260">
        <v>0</v>
      </c>
      <c r="R207" s="260">
        <f>Q207*H207</f>
        <v>0</v>
      </c>
      <c r="S207" s="260">
        <v>0</v>
      </c>
      <c r="T207" s="261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244</v>
      </c>
      <c r="AT207" s="231" t="s">
        <v>133</v>
      </c>
      <c r="AU207" s="231" t="s">
        <v>82</v>
      </c>
      <c r="AY207" s="17" t="s">
        <v>130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82</v>
      </c>
      <c r="BK207" s="232">
        <f>ROUND(I207*H207,2)</f>
        <v>0</v>
      </c>
      <c r="BL207" s="17" t="s">
        <v>244</v>
      </c>
      <c r="BM207" s="231" t="s">
        <v>1206</v>
      </c>
    </row>
    <row r="208" s="2" customFormat="1" ht="6.96" customHeight="1">
      <c r="A208" s="38"/>
      <c r="B208" s="66"/>
      <c r="C208" s="67"/>
      <c r="D208" s="67"/>
      <c r="E208" s="67"/>
      <c r="F208" s="67"/>
      <c r="G208" s="67"/>
      <c r="H208" s="67"/>
      <c r="I208" s="67"/>
      <c r="J208" s="67"/>
      <c r="K208" s="67"/>
      <c r="L208" s="44"/>
      <c r="M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</row>
  </sheetData>
  <sheetProtection sheet="1" autoFilter="0" formatColumns="0" formatRows="0" objects="1" scenarios="1" spinCount="100000" saltValue="4yALUqFBBYeQzoIhnEtuUcMVUxFo1iHz5dBH6lmxDC5tEKZ9pMiygYHUd/9XXUH0O3qNYe5g2hViEdngJ+pZ2g==" hashValue="RGOlOPCIRvspJXf9Yb7Dvuma/6pFU0puKZclZPUxj1Mh1iMfrgsWKMlW8jcd/IuQv3zOj6AyYq8P0bzhB+vUBQ==" algorithmName="SHA-512" password="CC35"/>
  <autoFilter ref="C122:K20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kotelna_u1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1207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14. 4. 2022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ROUND((SUM(BE123:BE226)),  2)</f>
        <v>0</v>
      </c>
      <c r="G33" s="38"/>
      <c r="H33" s="38"/>
      <c r="I33" s="155">
        <v>0.20999999999999999</v>
      </c>
      <c r="J33" s="154">
        <f>ROUND(((SUM(BE123:BE226))*I33),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ROUND((SUM(BF123:BF226)),  2)</f>
        <v>0</v>
      </c>
      <c r="G34" s="38"/>
      <c r="H34" s="38"/>
      <c r="I34" s="155">
        <v>0.14999999999999999</v>
      </c>
      <c r="J34" s="154">
        <f>ROUND(((SUM(BF123:BF226))*I34),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ROUND((SUM(BG123:BG226)),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ROUND((SUM(BH123:BH226)),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ROUND((SUM(BI123:BI226)),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kotelna_u1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05 - D 1.4.1 TECHNOLOGIE KOTELNY - ROZDĚLOVAČ 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14. 4. 2022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248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250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252</v>
      </c>
      <c r="E100" s="188"/>
      <c r="F100" s="188"/>
      <c r="G100" s="188"/>
      <c r="H100" s="188"/>
      <c r="I100" s="188"/>
      <c r="J100" s="189">
        <f>J153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253</v>
      </c>
      <c r="E101" s="188"/>
      <c r="F101" s="188"/>
      <c r="G101" s="188"/>
      <c r="H101" s="188"/>
      <c r="I101" s="188"/>
      <c r="J101" s="189">
        <f>J166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254</v>
      </c>
      <c r="E102" s="188"/>
      <c r="F102" s="188"/>
      <c r="G102" s="188"/>
      <c r="H102" s="188"/>
      <c r="I102" s="188"/>
      <c r="J102" s="189">
        <f>J184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114</v>
      </c>
      <c r="E103" s="182"/>
      <c r="F103" s="182"/>
      <c r="G103" s="182"/>
      <c r="H103" s="182"/>
      <c r="I103" s="182"/>
      <c r="J103" s="183">
        <f>J221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kotelna_u1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05 - D 1.4.1 TECHNOLOGIE KOTELNY - ROZDĚLOVAČ 2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14. 4. 2022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30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32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116</v>
      </c>
      <c r="D122" s="194" t="s">
        <v>59</v>
      </c>
      <c r="E122" s="194" t="s">
        <v>55</v>
      </c>
      <c r="F122" s="194" t="s">
        <v>56</v>
      </c>
      <c r="G122" s="194" t="s">
        <v>117</v>
      </c>
      <c r="H122" s="194" t="s">
        <v>118</v>
      </c>
      <c r="I122" s="194" t="s">
        <v>119</v>
      </c>
      <c r="J122" s="195" t="s">
        <v>108</v>
      </c>
      <c r="K122" s="196" t="s">
        <v>120</v>
      </c>
      <c r="L122" s="197"/>
      <c r="M122" s="100" t="s">
        <v>1</v>
      </c>
      <c r="N122" s="101" t="s">
        <v>38</v>
      </c>
      <c r="O122" s="101" t="s">
        <v>121</v>
      </c>
      <c r="P122" s="101" t="s">
        <v>122</v>
      </c>
      <c r="Q122" s="101" t="s">
        <v>123</v>
      </c>
      <c r="R122" s="101" t="s">
        <v>124</v>
      </c>
      <c r="S122" s="101" t="s">
        <v>125</v>
      </c>
      <c r="T122" s="102" t="s">
        <v>126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127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P124+P221</f>
        <v>0</v>
      </c>
      <c r="Q123" s="104"/>
      <c r="R123" s="200">
        <f>R124+R221</f>
        <v>0.71023079999999994</v>
      </c>
      <c r="S123" s="104"/>
      <c r="T123" s="201">
        <f>T124+T221</f>
        <v>4.4268800000000006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73</v>
      </c>
      <c r="AU123" s="17" t="s">
        <v>110</v>
      </c>
      <c r="BK123" s="202">
        <f>BK124+BK221</f>
        <v>0</v>
      </c>
    </row>
    <row r="124" s="12" customFormat="1" ht="25.92" customHeight="1">
      <c r="A124" s="12"/>
      <c r="B124" s="203"/>
      <c r="C124" s="204"/>
      <c r="D124" s="205" t="s">
        <v>73</v>
      </c>
      <c r="E124" s="206" t="s">
        <v>128</v>
      </c>
      <c r="F124" s="206" t="s">
        <v>129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P125+P144+P153+P166+P184</f>
        <v>0</v>
      </c>
      <c r="Q124" s="211"/>
      <c r="R124" s="212">
        <f>R125+R144+R153+R166+R184</f>
        <v>0.71023079999999994</v>
      </c>
      <c r="S124" s="211"/>
      <c r="T124" s="213">
        <f>T125+T144+T153+T166+T184</f>
        <v>4.4268800000000006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73</v>
      </c>
      <c r="AU124" s="215" t="s">
        <v>74</v>
      </c>
      <c r="AY124" s="214" t="s">
        <v>130</v>
      </c>
      <c r="BK124" s="216">
        <f>BK125+BK144+BK153+BK166+BK184</f>
        <v>0</v>
      </c>
    </row>
    <row r="125" s="12" customFormat="1" ht="22.8" customHeight="1">
      <c r="A125" s="12"/>
      <c r="B125" s="203"/>
      <c r="C125" s="204"/>
      <c r="D125" s="205" t="s">
        <v>73</v>
      </c>
      <c r="E125" s="217" t="s">
        <v>258</v>
      </c>
      <c r="F125" s="217" t="s">
        <v>259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SUM(P126:P143)</f>
        <v>0</v>
      </c>
      <c r="Q125" s="211"/>
      <c r="R125" s="212">
        <f>SUM(R126:R143)</f>
        <v>0.071680800000000003</v>
      </c>
      <c r="S125" s="211"/>
      <c r="T125" s="213">
        <f>SUM(T126:T143)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73</v>
      </c>
      <c r="AU125" s="215" t="s">
        <v>82</v>
      </c>
      <c r="AY125" s="214" t="s">
        <v>130</v>
      </c>
      <c r="BK125" s="216">
        <f>SUM(BK126:BK143)</f>
        <v>0</v>
      </c>
    </row>
    <row r="126" s="2" customFormat="1" ht="33" customHeight="1">
      <c r="A126" s="38"/>
      <c r="B126" s="39"/>
      <c r="C126" s="219" t="s">
        <v>82</v>
      </c>
      <c r="D126" s="219" t="s">
        <v>133</v>
      </c>
      <c r="E126" s="220" t="s">
        <v>260</v>
      </c>
      <c r="F126" s="221" t="s">
        <v>261</v>
      </c>
      <c r="G126" s="222" t="s">
        <v>136</v>
      </c>
      <c r="H126" s="223">
        <v>82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39</v>
      </c>
      <c r="O126" s="91"/>
      <c r="P126" s="229">
        <f>O126*H126</f>
        <v>0</v>
      </c>
      <c r="Q126" s="229">
        <v>0.00029</v>
      </c>
      <c r="R126" s="229">
        <f>Q126*H126</f>
        <v>0.023779999999999999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137</v>
      </c>
      <c r="AT126" s="231" t="s">
        <v>133</v>
      </c>
      <c r="AU126" s="231" t="s">
        <v>84</v>
      </c>
      <c r="AY126" s="17" t="s">
        <v>130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82</v>
      </c>
      <c r="BK126" s="232">
        <f>ROUND(I126*H126,2)</f>
        <v>0</v>
      </c>
      <c r="BL126" s="17" t="s">
        <v>137</v>
      </c>
      <c r="BM126" s="231" t="s">
        <v>1208</v>
      </c>
    </row>
    <row r="127" s="13" customFormat="1">
      <c r="A127" s="13"/>
      <c r="B127" s="233"/>
      <c r="C127" s="234"/>
      <c r="D127" s="235" t="s">
        <v>173</v>
      </c>
      <c r="E127" s="236" t="s">
        <v>1</v>
      </c>
      <c r="F127" s="237" t="s">
        <v>1209</v>
      </c>
      <c r="G127" s="234"/>
      <c r="H127" s="238">
        <v>60</v>
      </c>
      <c r="I127" s="239"/>
      <c r="J127" s="234"/>
      <c r="K127" s="234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173</v>
      </c>
      <c r="AU127" s="244" t="s">
        <v>84</v>
      </c>
      <c r="AV127" s="13" t="s">
        <v>84</v>
      </c>
      <c r="AW127" s="13" t="s">
        <v>31</v>
      </c>
      <c r="AX127" s="13" t="s">
        <v>74</v>
      </c>
      <c r="AY127" s="244" t="s">
        <v>130</v>
      </c>
    </row>
    <row r="128" s="13" customFormat="1">
      <c r="A128" s="13"/>
      <c r="B128" s="233"/>
      <c r="C128" s="234"/>
      <c r="D128" s="235" t="s">
        <v>173</v>
      </c>
      <c r="E128" s="236" t="s">
        <v>1</v>
      </c>
      <c r="F128" s="237" t="s">
        <v>227</v>
      </c>
      <c r="G128" s="234"/>
      <c r="H128" s="238">
        <v>22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173</v>
      </c>
      <c r="AU128" s="244" t="s">
        <v>84</v>
      </c>
      <c r="AV128" s="13" t="s">
        <v>84</v>
      </c>
      <c r="AW128" s="13" t="s">
        <v>31</v>
      </c>
      <c r="AX128" s="13" t="s">
        <v>74</v>
      </c>
      <c r="AY128" s="244" t="s">
        <v>130</v>
      </c>
    </row>
    <row r="129" s="15" customFormat="1">
      <c r="A129" s="15"/>
      <c r="B129" s="272"/>
      <c r="C129" s="273"/>
      <c r="D129" s="235" t="s">
        <v>173</v>
      </c>
      <c r="E129" s="274" t="s">
        <v>1</v>
      </c>
      <c r="F129" s="275" t="s">
        <v>709</v>
      </c>
      <c r="G129" s="273"/>
      <c r="H129" s="276">
        <v>82</v>
      </c>
      <c r="I129" s="277"/>
      <c r="J129" s="273"/>
      <c r="K129" s="273"/>
      <c r="L129" s="278"/>
      <c r="M129" s="279"/>
      <c r="N129" s="280"/>
      <c r="O129" s="280"/>
      <c r="P129" s="280"/>
      <c r="Q129" s="280"/>
      <c r="R129" s="280"/>
      <c r="S129" s="280"/>
      <c r="T129" s="281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82" t="s">
        <v>173</v>
      </c>
      <c r="AU129" s="282" t="s">
        <v>84</v>
      </c>
      <c r="AV129" s="15" t="s">
        <v>146</v>
      </c>
      <c r="AW129" s="15" t="s">
        <v>31</v>
      </c>
      <c r="AX129" s="15" t="s">
        <v>82</v>
      </c>
      <c r="AY129" s="282" t="s">
        <v>130</v>
      </c>
    </row>
    <row r="130" s="2" customFormat="1" ht="24.15" customHeight="1">
      <c r="A130" s="38"/>
      <c r="B130" s="39"/>
      <c r="C130" s="245" t="s">
        <v>84</v>
      </c>
      <c r="D130" s="245" t="s">
        <v>193</v>
      </c>
      <c r="E130" s="246" t="s">
        <v>264</v>
      </c>
      <c r="F130" s="247" t="s">
        <v>265</v>
      </c>
      <c r="G130" s="248" t="s">
        <v>136</v>
      </c>
      <c r="H130" s="249">
        <v>22.440000000000001</v>
      </c>
      <c r="I130" s="250"/>
      <c r="J130" s="251">
        <f>ROUND(I130*H130,2)</f>
        <v>0</v>
      </c>
      <c r="K130" s="252"/>
      <c r="L130" s="253"/>
      <c r="M130" s="254" t="s">
        <v>1</v>
      </c>
      <c r="N130" s="255" t="s">
        <v>39</v>
      </c>
      <c r="O130" s="91"/>
      <c r="P130" s="229">
        <f>O130*H130</f>
        <v>0</v>
      </c>
      <c r="Q130" s="229">
        <v>0.00027</v>
      </c>
      <c r="R130" s="229">
        <f>Q130*H130</f>
        <v>0.0060588000000000005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196</v>
      </c>
      <c r="AT130" s="231" t="s">
        <v>193</v>
      </c>
      <c r="AU130" s="231" t="s">
        <v>84</v>
      </c>
      <c r="AY130" s="17" t="s">
        <v>130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82</v>
      </c>
      <c r="BK130" s="232">
        <f>ROUND(I130*H130,2)</f>
        <v>0</v>
      </c>
      <c r="BL130" s="17" t="s">
        <v>137</v>
      </c>
      <c r="BM130" s="231" t="s">
        <v>1210</v>
      </c>
    </row>
    <row r="131" s="13" customFormat="1">
      <c r="A131" s="13"/>
      <c r="B131" s="233"/>
      <c r="C131" s="234"/>
      <c r="D131" s="235" t="s">
        <v>173</v>
      </c>
      <c r="E131" s="234"/>
      <c r="F131" s="237" t="s">
        <v>271</v>
      </c>
      <c r="G131" s="234"/>
      <c r="H131" s="238">
        <v>22.440000000000001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173</v>
      </c>
      <c r="AU131" s="244" t="s">
        <v>84</v>
      </c>
      <c r="AV131" s="13" t="s">
        <v>84</v>
      </c>
      <c r="AW131" s="13" t="s">
        <v>4</v>
      </c>
      <c r="AX131" s="13" t="s">
        <v>82</v>
      </c>
      <c r="AY131" s="244" t="s">
        <v>130</v>
      </c>
    </row>
    <row r="132" s="2" customFormat="1" ht="24.15" customHeight="1">
      <c r="A132" s="38"/>
      <c r="B132" s="39"/>
      <c r="C132" s="245" t="s">
        <v>142</v>
      </c>
      <c r="D132" s="245" t="s">
        <v>193</v>
      </c>
      <c r="E132" s="246" t="s">
        <v>268</v>
      </c>
      <c r="F132" s="247" t="s">
        <v>269</v>
      </c>
      <c r="G132" s="248" t="s">
        <v>136</v>
      </c>
      <c r="H132" s="249">
        <v>10.199999999999999</v>
      </c>
      <c r="I132" s="250"/>
      <c r="J132" s="251">
        <f>ROUND(I132*H132,2)</f>
        <v>0</v>
      </c>
      <c r="K132" s="252"/>
      <c r="L132" s="253"/>
      <c r="M132" s="254" t="s">
        <v>1</v>
      </c>
      <c r="N132" s="255" t="s">
        <v>39</v>
      </c>
      <c r="O132" s="91"/>
      <c r="P132" s="229">
        <f>O132*H132</f>
        <v>0</v>
      </c>
      <c r="Q132" s="229">
        <v>0.00029</v>
      </c>
      <c r="R132" s="229">
        <f>Q132*H132</f>
        <v>0.0029579999999999997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196</v>
      </c>
      <c r="AT132" s="231" t="s">
        <v>193</v>
      </c>
      <c r="AU132" s="231" t="s">
        <v>84</v>
      </c>
      <c r="AY132" s="17" t="s">
        <v>130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82</v>
      </c>
      <c r="BK132" s="232">
        <f>ROUND(I132*H132,2)</f>
        <v>0</v>
      </c>
      <c r="BL132" s="17" t="s">
        <v>137</v>
      </c>
      <c r="BM132" s="231" t="s">
        <v>1211</v>
      </c>
    </row>
    <row r="133" s="13" customFormat="1">
      <c r="A133" s="13"/>
      <c r="B133" s="233"/>
      <c r="C133" s="234"/>
      <c r="D133" s="235" t="s">
        <v>173</v>
      </c>
      <c r="E133" s="234"/>
      <c r="F133" s="237" t="s">
        <v>1212</v>
      </c>
      <c r="G133" s="234"/>
      <c r="H133" s="238">
        <v>10.199999999999999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173</v>
      </c>
      <c r="AU133" s="244" t="s">
        <v>84</v>
      </c>
      <c r="AV133" s="13" t="s">
        <v>84</v>
      </c>
      <c r="AW133" s="13" t="s">
        <v>4</v>
      </c>
      <c r="AX133" s="13" t="s">
        <v>82</v>
      </c>
      <c r="AY133" s="244" t="s">
        <v>130</v>
      </c>
    </row>
    <row r="134" s="2" customFormat="1" ht="24.15" customHeight="1">
      <c r="A134" s="38"/>
      <c r="B134" s="39"/>
      <c r="C134" s="245" t="s">
        <v>146</v>
      </c>
      <c r="D134" s="245" t="s">
        <v>193</v>
      </c>
      <c r="E134" s="246" t="s">
        <v>1046</v>
      </c>
      <c r="F134" s="247" t="s">
        <v>1047</v>
      </c>
      <c r="G134" s="248" t="s">
        <v>136</v>
      </c>
      <c r="H134" s="249">
        <v>20.399999999999999</v>
      </c>
      <c r="I134" s="250"/>
      <c r="J134" s="251">
        <f>ROUND(I134*H134,2)</f>
        <v>0</v>
      </c>
      <c r="K134" s="252"/>
      <c r="L134" s="253"/>
      <c r="M134" s="254" t="s">
        <v>1</v>
      </c>
      <c r="N134" s="255" t="s">
        <v>39</v>
      </c>
      <c r="O134" s="91"/>
      <c r="P134" s="229">
        <f>O134*H134</f>
        <v>0</v>
      </c>
      <c r="Q134" s="229">
        <v>0.00032000000000000003</v>
      </c>
      <c r="R134" s="229">
        <f>Q134*H134</f>
        <v>0.0065279999999999999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196</v>
      </c>
      <c r="AT134" s="231" t="s">
        <v>193</v>
      </c>
      <c r="AU134" s="231" t="s">
        <v>84</v>
      </c>
      <c r="AY134" s="17" t="s">
        <v>130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82</v>
      </c>
      <c r="BK134" s="232">
        <f>ROUND(I134*H134,2)</f>
        <v>0</v>
      </c>
      <c r="BL134" s="17" t="s">
        <v>137</v>
      </c>
      <c r="BM134" s="231" t="s">
        <v>1213</v>
      </c>
    </row>
    <row r="135" s="13" customFormat="1">
      <c r="A135" s="13"/>
      <c r="B135" s="233"/>
      <c r="C135" s="234"/>
      <c r="D135" s="235" t="s">
        <v>173</v>
      </c>
      <c r="E135" s="234"/>
      <c r="F135" s="237" t="s">
        <v>1214</v>
      </c>
      <c r="G135" s="234"/>
      <c r="H135" s="238">
        <v>20.399999999999999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173</v>
      </c>
      <c r="AU135" s="244" t="s">
        <v>84</v>
      </c>
      <c r="AV135" s="13" t="s">
        <v>84</v>
      </c>
      <c r="AW135" s="13" t="s">
        <v>4</v>
      </c>
      <c r="AX135" s="13" t="s">
        <v>82</v>
      </c>
      <c r="AY135" s="244" t="s">
        <v>130</v>
      </c>
    </row>
    <row r="136" s="2" customFormat="1" ht="24.15" customHeight="1">
      <c r="A136" s="38"/>
      <c r="B136" s="39"/>
      <c r="C136" s="245" t="s">
        <v>150</v>
      </c>
      <c r="D136" s="245" t="s">
        <v>193</v>
      </c>
      <c r="E136" s="246" t="s">
        <v>1215</v>
      </c>
      <c r="F136" s="247" t="s">
        <v>1216</v>
      </c>
      <c r="G136" s="248" t="s">
        <v>136</v>
      </c>
      <c r="H136" s="249">
        <v>10.199999999999999</v>
      </c>
      <c r="I136" s="250"/>
      <c r="J136" s="251">
        <f>ROUND(I136*H136,2)</f>
        <v>0</v>
      </c>
      <c r="K136" s="252"/>
      <c r="L136" s="253"/>
      <c r="M136" s="254" t="s">
        <v>1</v>
      </c>
      <c r="N136" s="255" t="s">
        <v>39</v>
      </c>
      <c r="O136" s="91"/>
      <c r="P136" s="229">
        <f>O136*H136</f>
        <v>0</v>
      </c>
      <c r="Q136" s="229">
        <v>0.00036999999999999999</v>
      </c>
      <c r="R136" s="229">
        <f>Q136*H136</f>
        <v>0.0037739999999999996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196</v>
      </c>
      <c r="AT136" s="231" t="s">
        <v>193</v>
      </c>
      <c r="AU136" s="231" t="s">
        <v>84</v>
      </c>
      <c r="AY136" s="17" t="s">
        <v>130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82</v>
      </c>
      <c r="BK136" s="232">
        <f>ROUND(I136*H136,2)</f>
        <v>0</v>
      </c>
      <c r="BL136" s="17" t="s">
        <v>137</v>
      </c>
      <c r="BM136" s="231" t="s">
        <v>1217</v>
      </c>
    </row>
    <row r="137" s="13" customFormat="1">
      <c r="A137" s="13"/>
      <c r="B137" s="233"/>
      <c r="C137" s="234"/>
      <c r="D137" s="235" t="s">
        <v>173</v>
      </c>
      <c r="E137" s="234"/>
      <c r="F137" s="237" t="s">
        <v>1212</v>
      </c>
      <c r="G137" s="234"/>
      <c r="H137" s="238">
        <v>10.199999999999999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173</v>
      </c>
      <c r="AU137" s="244" t="s">
        <v>84</v>
      </c>
      <c r="AV137" s="13" t="s">
        <v>84</v>
      </c>
      <c r="AW137" s="13" t="s">
        <v>4</v>
      </c>
      <c r="AX137" s="13" t="s">
        <v>82</v>
      </c>
      <c r="AY137" s="244" t="s">
        <v>130</v>
      </c>
    </row>
    <row r="138" s="2" customFormat="1" ht="24.15" customHeight="1">
      <c r="A138" s="38"/>
      <c r="B138" s="39"/>
      <c r="C138" s="245" t="s">
        <v>155</v>
      </c>
      <c r="D138" s="245" t="s">
        <v>193</v>
      </c>
      <c r="E138" s="246" t="s">
        <v>1050</v>
      </c>
      <c r="F138" s="247" t="s">
        <v>1051</v>
      </c>
      <c r="G138" s="248" t="s">
        <v>136</v>
      </c>
      <c r="H138" s="249">
        <v>20.399999999999999</v>
      </c>
      <c r="I138" s="250"/>
      <c r="J138" s="251">
        <f>ROUND(I138*H138,2)</f>
        <v>0</v>
      </c>
      <c r="K138" s="252"/>
      <c r="L138" s="253"/>
      <c r="M138" s="254" t="s">
        <v>1</v>
      </c>
      <c r="N138" s="255" t="s">
        <v>39</v>
      </c>
      <c r="O138" s="91"/>
      <c r="P138" s="229">
        <f>O138*H138</f>
        <v>0</v>
      </c>
      <c r="Q138" s="229">
        <v>0.00044999999999999999</v>
      </c>
      <c r="R138" s="229">
        <f>Q138*H138</f>
        <v>0.0091799999999999989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196</v>
      </c>
      <c r="AT138" s="231" t="s">
        <v>193</v>
      </c>
      <c r="AU138" s="231" t="s">
        <v>84</v>
      </c>
      <c r="AY138" s="17" t="s">
        <v>130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82</v>
      </c>
      <c r="BK138" s="232">
        <f>ROUND(I138*H138,2)</f>
        <v>0</v>
      </c>
      <c r="BL138" s="17" t="s">
        <v>137</v>
      </c>
      <c r="BM138" s="231" t="s">
        <v>1218</v>
      </c>
    </row>
    <row r="139" s="13" customFormat="1">
      <c r="A139" s="13"/>
      <c r="B139" s="233"/>
      <c r="C139" s="234"/>
      <c r="D139" s="235" t="s">
        <v>173</v>
      </c>
      <c r="E139" s="234"/>
      <c r="F139" s="237" t="s">
        <v>1214</v>
      </c>
      <c r="G139" s="234"/>
      <c r="H139" s="238">
        <v>20.399999999999999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173</v>
      </c>
      <c r="AU139" s="244" t="s">
        <v>84</v>
      </c>
      <c r="AV139" s="13" t="s">
        <v>84</v>
      </c>
      <c r="AW139" s="13" t="s">
        <v>4</v>
      </c>
      <c r="AX139" s="13" t="s">
        <v>82</v>
      </c>
      <c r="AY139" s="244" t="s">
        <v>130</v>
      </c>
    </row>
    <row r="140" s="2" customFormat="1" ht="37.8" customHeight="1">
      <c r="A140" s="38"/>
      <c r="B140" s="39"/>
      <c r="C140" s="219" t="s">
        <v>160</v>
      </c>
      <c r="D140" s="219" t="s">
        <v>133</v>
      </c>
      <c r="E140" s="220" t="s">
        <v>272</v>
      </c>
      <c r="F140" s="221" t="s">
        <v>273</v>
      </c>
      <c r="G140" s="222" t="s">
        <v>136</v>
      </c>
      <c r="H140" s="223">
        <v>10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39</v>
      </c>
      <c r="O140" s="91"/>
      <c r="P140" s="229">
        <f>O140*H140</f>
        <v>0</v>
      </c>
      <c r="Q140" s="229">
        <v>0.00040000000000000002</v>
      </c>
      <c r="R140" s="229">
        <f>Q140*H140</f>
        <v>0.0040000000000000001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137</v>
      </c>
      <c r="AT140" s="231" t="s">
        <v>133</v>
      </c>
      <c r="AU140" s="231" t="s">
        <v>84</v>
      </c>
      <c r="AY140" s="17" t="s">
        <v>130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82</v>
      </c>
      <c r="BK140" s="232">
        <f>ROUND(I140*H140,2)</f>
        <v>0</v>
      </c>
      <c r="BL140" s="17" t="s">
        <v>137</v>
      </c>
      <c r="BM140" s="231" t="s">
        <v>1219</v>
      </c>
    </row>
    <row r="141" s="2" customFormat="1" ht="24.15" customHeight="1">
      <c r="A141" s="38"/>
      <c r="B141" s="39"/>
      <c r="C141" s="245" t="s">
        <v>165</v>
      </c>
      <c r="D141" s="245" t="s">
        <v>193</v>
      </c>
      <c r="E141" s="246" t="s">
        <v>280</v>
      </c>
      <c r="F141" s="247" t="s">
        <v>281</v>
      </c>
      <c r="G141" s="248" t="s">
        <v>136</v>
      </c>
      <c r="H141" s="249">
        <v>10.199999999999999</v>
      </c>
      <c r="I141" s="250"/>
      <c r="J141" s="251">
        <f>ROUND(I141*H141,2)</f>
        <v>0</v>
      </c>
      <c r="K141" s="252"/>
      <c r="L141" s="253"/>
      <c r="M141" s="254" t="s">
        <v>1</v>
      </c>
      <c r="N141" s="255" t="s">
        <v>39</v>
      </c>
      <c r="O141" s="91"/>
      <c r="P141" s="229">
        <f>O141*H141</f>
        <v>0</v>
      </c>
      <c r="Q141" s="229">
        <v>0.0015100000000000001</v>
      </c>
      <c r="R141" s="229">
        <f>Q141*H141</f>
        <v>0.015401999999999999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196</v>
      </c>
      <c r="AT141" s="231" t="s">
        <v>193</v>
      </c>
      <c r="AU141" s="231" t="s">
        <v>84</v>
      </c>
      <c r="AY141" s="17" t="s">
        <v>130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82</v>
      </c>
      <c r="BK141" s="232">
        <f>ROUND(I141*H141,2)</f>
        <v>0</v>
      </c>
      <c r="BL141" s="17" t="s">
        <v>137</v>
      </c>
      <c r="BM141" s="231" t="s">
        <v>1220</v>
      </c>
    </row>
    <row r="142" s="13" customFormat="1">
      <c r="A142" s="13"/>
      <c r="B142" s="233"/>
      <c r="C142" s="234"/>
      <c r="D142" s="235" t="s">
        <v>173</v>
      </c>
      <c r="E142" s="234"/>
      <c r="F142" s="237" t="s">
        <v>1212</v>
      </c>
      <c r="G142" s="234"/>
      <c r="H142" s="238">
        <v>10.199999999999999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173</v>
      </c>
      <c r="AU142" s="244" t="s">
        <v>84</v>
      </c>
      <c r="AV142" s="13" t="s">
        <v>84</v>
      </c>
      <c r="AW142" s="13" t="s">
        <v>4</v>
      </c>
      <c r="AX142" s="13" t="s">
        <v>82</v>
      </c>
      <c r="AY142" s="244" t="s">
        <v>130</v>
      </c>
    </row>
    <row r="143" s="2" customFormat="1" ht="44.25" customHeight="1">
      <c r="A143" s="38"/>
      <c r="B143" s="39"/>
      <c r="C143" s="219" t="s">
        <v>169</v>
      </c>
      <c r="D143" s="219" t="s">
        <v>133</v>
      </c>
      <c r="E143" s="220" t="s">
        <v>288</v>
      </c>
      <c r="F143" s="221" t="s">
        <v>1221</v>
      </c>
      <c r="G143" s="222" t="s">
        <v>220</v>
      </c>
      <c r="H143" s="256"/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39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137</v>
      </c>
      <c r="AT143" s="231" t="s">
        <v>133</v>
      </c>
      <c r="AU143" s="231" t="s">
        <v>84</v>
      </c>
      <c r="AY143" s="17" t="s">
        <v>130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82</v>
      </c>
      <c r="BK143" s="232">
        <f>ROUND(I143*H143,2)</f>
        <v>0</v>
      </c>
      <c r="BL143" s="17" t="s">
        <v>137</v>
      </c>
      <c r="BM143" s="231" t="s">
        <v>1222</v>
      </c>
    </row>
    <row r="144" s="12" customFormat="1" ht="22.8" customHeight="1">
      <c r="A144" s="12"/>
      <c r="B144" s="203"/>
      <c r="C144" s="204"/>
      <c r="D144" s="205" t="s">
        <v>73</v>
      </c>
      <c r="E144" s="217" t="s">
        <v>299</v>
      </c>
      <c r="F144" s="217" t="s">
        <v>300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SUM(P145:P152)</f>
        <v>0</v>
      </c>
      <c r="Q144" s="211"/>
      <c r="R144" s="212">
        <f>SUM(R145:R152)</f>
        <v>0.0055999999999999999</v>
      </c>
      <c r="S144" s="211"/>
      <c r="T144" s="213">
        <f>SUM(T145:T152)</f>
        <v>4.4268800000000006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84</v>
      </c>
      <c r="AT144" s="215" t="s">
        <v>73</v>
      </c>
      <c r="AU144" s="215" t="s">
        <v>82</v>
      </c>
      <c r="AY144" s="214" t="s">
        <v>130</v>
      </c>
      <c r="BK144" s="216">
        <f>SUM(BK145:BK152)</f>
        <v>0</v>
      </c>
    </row>
    <row r="145" s="2" customFormat="1" ht="24.15" customHeight="1">
      <c r="A145" s="38"/>
      <c r="B145" s="39"/>
      <c r="C145" s="219" t="s">
        <v>175</v>
      </c>
      <c r="D145" s="219" t="s">
        <v>133</v>
      </c>
      <c r="E145" s="220" t="s">
        <v>1058</v>
      </c>
      <c r="F145" s="221" t="s">
        <v>1059</v>
      </c>
      <c r="G145" s="222" t="s">
        <v>136</v>
      </c>
      <c r="H145" s="223">
        <v>6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39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0.20748</v>
      </c>
      <c r="T145" s="230">
        <f>S145*H145</f>
        <v>1.24488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137</v>
      </c>
      <c r="AT145" s="231" t="s">
        <v>133</v>
      </c>
      <c r="AU145" s="231" t="s">
        <v>84</v>
      </c>
      <c r="AY145" s="17" t="s">
        <v>130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82</v>
      </c>
      <c r="BK145" s="232">
        <f>ROUND(I145*H145,2)</f>
        <v>0</v>
      </c>
      <c r="BL145" s="17" t="s">
        <v>137</v>
      </c>
      <c r="BM145" s="231" t="s">
        <v>1223</v>
      </c>
    </row>
    <row r="146" s="13" customFormat="1">
      <c r="A146" s="13"/>
      <c r="B146" s="233"/>
      <c r="C146" s="234"/>
      <c r="D146" s="235" t="s">
        <v>173</v>
      </c>
      <c r="E146" s="236" t="s">
        <v>1</v>
      </c>
      <c r="F146" s="237" t="s">
        <v>1061</v>
      </c>
      <c r="G146" s="234"/>
      <c r="H146" s="238">
        <v>6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173</v>
      </c>
      <c r="AU146" s="244" t="s">
        <v>84</v>
      </c>
      <c r="AV146" s="13" t="s">
        <v>84</v>
      </c>
      <c r="AW146" s="13" t="s">
        <v>31</v>
      </c>
      <c r="AX146" s="13" t="s">
        <v>82</v>
      </c>
      <c r="AY146" s="244" t="s">
        <v>130</v>
      </c>
    </row>
    <row r="147" s="2" customFormat="1" ht="24.15" customHeight="1">
      <c r="A147" s="38"/>
      <c r="B147" s="39"/>
      <c r="C147" s="219" t="s">
        <v>179</v>
      </c>
      <c r="D147" s="219" t="s">
        <v>133</v>
      </c>
      <c r="E147" s="220" t="s">
        <v>1062</v>
      </c>
      <c r="F147" s="221" t="s">
        <v>1063</v>
      </c>
      <c r="G147" s="222" t="s">
        <v>211</v>
      </c>
      <c r="H147" s="223">
        <v>1.2450000000000001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39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137</v>
      </c>
      <c r="AT147" s="231" t="s">
        <v>133</v>
      </c>
      <c r="AU147" s="231" t="s">
        <v>84</v>
      </c>
      <c r="AY147" s="17" t="s">
        <v>130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82</v>
      </c>
      <c r="BK147" s="232">
        <f>ROUND(I147*H147,2)</f>
        <v>0</v>
      </c>
      <c r="BL147" s="17" t="s">
        <v>137</v>
      </c>
      <c r="BM147" s="231" t="s">
        <v>1224</v>
      </c>
    </row>
    <row r="148" s="2" customFormat="1" ht="24.15" customHeight="1">
      <c r="A148" s="38"/>
      <c r="B148" s="39"/>
      <c r="C148" s="219" t="s">
        <v>183</v>
      </c>
      <c r="D148" s="219" t="s">
        <v>133</v>
      </c>
      <c r="E148" s="220" t="s">
        <v>313</v>
      </c>
      <c r="F148" s="221" t="s">
        <v>1065</v>
      </c>
      <c r="G148" s="222" t="s">
        <v>136</v>
      </c>
      <c r="H148" s="223">
        <v>50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39</v>
      </c>
      <c r="O148" s="91"/>
      <c r="P148" s="229">
        <f>O148*H148</f>
        <v>0</v>
      </c>
      <c r="Q148" s="229">
        <v>0.00010000000000000001</v>
      </c>
      <c r="R148" s="229">
        <f>Q148*H148</f>
        <v>0.0050000000000000001</v>
      </c>
      <c r="S148" s="229">
        <v>0.01384</v>
      </c>
      <c r="T148" s="230">
        <f>S148*H148</f>
        <v>0.69199999999999995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137</v>
      </c>
      <c r="AT148" s="231" t="s">
        <v>133</v>
      </c>
      <c r="AU148" s="231" t="s">
        <v>84</v>
      </c>
      <c r="AY148" s="17" t="s">
        <v>130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82</v>
      </c>
      <c r="BK148" s="232">
        <f>ROUND(I148*H148,2)</f>
        <v>0</v>
      </c>
      <c r="BL148" s="17" t="s">
        <v>137</v>
      </c>
      <c r="BM148" s="231" t="s">
        <v>1225</v>
      </c>
    </row>
    <row r="149" s="2" customFormat="1" ht="24.15" customHeight="1">
      <c r="A149" s="38"/>
      <c r="B149" s="39"/>
      <c r="C149" s="219" t="s">
        <v>188</v>
      </c>
      <c r="D149" s="219" t="s">
        <v>133</v>
      </c>
      <c r="E149" s="220" t="s">
        <v>1067</v>
      </c>
      <c r="F149" s="221" t="s">
        <v>1068</v>
      </c>
      <c r="G149" s="222" t="s">
        <v>211</v>
      </c>
      <c r="H149" s="223">
        <v>0.69199999999999995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39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137</v>
      </c>
      <c r="AT149" s="231" t="s">
        <v>133</v>
      </c>
      <c r="AU149" s="231" t="s">
        <v>84</v>
      </c>
      <c r="AY149" s="17" t="s">
        <v>130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82</v>
      </c>
      <c r="BK149" s="232">
        <f>ROUND(I149*H149,2)</f>
        <v>0</v>
      </c>
      <c r="BL149" s="17" t="s">
        <v>137</v>
      </c>
      <c r="BM149" s="231" t="s">
        <v>1226</v>
      </c>
    </row>
    <row r="150" s="2" customFormat="1" ht="24.15" customHeight="1">
      <c r="A150" s="38"/>
      <c r="B150" s="39"/>
      <c r="C150" s="219" t="s">
        <v>192</v>
      </c>
      <c r="D150" s="219" t="s">
        <v>133</v>
      </c>
      <c r="E150" s="220" t="s">
        <v>319</v>
      </c>
      <c r="F150" s="221" t="s">
        <v>320</v>
      </c>
      <c r="G150" s="222" t="s">
        <v>163</v>
      </c>
      <c r="H150" s="223">
        <v>30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39</v>
      </c>
      <c r="O150" s="91"/>
      <c r="P150" s="229">
        <f>O150*H150</f>
        <v>0</v>
      </c>
      <c r="Q150" s="229">
        <v>2.0000000000000002E-05</v>
      </c>
      <c r="R150" s="229">
        <f>Q150*H150</f>
        <v>0.00060000000000000006</v>
      </c>
      <c r="S150" s="229">
        <v>0.083000000000000004</v>
      </c>
      <c r="T150" s="230">
        <f>S150*H150</f>
        <v>2.4900000000000002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137</v>
      </c>
      <c r="AT150" s="231" t="s">
        <v>133</v>
      </c>
      <c r="AU150" s="231" t="s">
        <v>84</v>
      </c>
      <c r="AY150" s="17" t="s">
        <v>130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82</v>
      </c>
      <c r="BK150" s="232">
        <f>ROUND(I150*H150,2)</f>
        <v>0</v>
      </c>
      <c r="BL150" s="17" t="s">
        <v>137</v>
      </c>
      <c r="BM150" s="231" t="s">
        <v>1227</v>
      </c>
    </row>
    <row r="151" s="2" customFormat="1" ht="24.15" customHeight="1">
      <c r="A151" s="38"/>
      <c r="B151" s="39"/>
      <c r="C151" s="219" t="s">
        <v>8</v>
      </c>
      <c r="D151" s="219" t="s">
        <v>133</v>
      </c>
      <c r="E151" s="220" t="s">
        <v>1071</v>
      </c>
      <c r="F151" s="221" t="s">
        <v>1072</v>
      </c>
      <c r="G151" s="222" t="s">
        <v>211</v>
      </c>
      <c r="H151" s="223">
        <v>2.4900000000000002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39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137</v>
      </c>
      <c r="AT151" s="231" t="s">
        <v>133</v>
      </c>
      <c r="AU151" s="231" t="s">
        <v>84</v>
      </c>
      <c r="AY151" s="17" t="s">
        <v>130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82</v>
      </c>
      <c r="BK151" s="232">
        <f>ROUND(I151*H151,2)</f>
        <v>0</v>
      </c>
      <c r="BL151" s="17" t="s">
        <v>137</v>
      </c>
      <c r="BM151" s="231" t="s">
        <v>1228</v>
      </c>
    </row>
    <row r="152" s="2" customFormat="1" ht="16.5" customHeight="1">
      <c r="A152" s="38"/>
      <c r="B152" s="39"/>
      <c r="C152" s="219" t="s">
        <v>137</v>
      </c>
      <c r="D152" s="219" t="s">
        <v>133</v>
      </c>
      <c r="E152" s="220" t="s">
        <v>1074</v>
      </c>
      <c r="F152" s="221" t="s">
        <v>1075</v>
      </c>
      <c r="G152" s="222" t="s">
        <v>186</v>
      </c>
      <c r="H152" s="223">
        <v>1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39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137</v>
      </c>
      <c r="AT152" s="231" t="s">
        <v>133</v>
      </c>
      <c r="AU152" s="231" t="s">
        <v>84</v>
      </c>
      <c r="AY152" s="17" t="s">
        <v>130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82</v>
      </c>
      <c r="BK152" s="232">
        <f>ROUND(I152*H152,2)</f>
        <v>0</v>
      </c>
      <c r="BL152" s="17" t="s">
        <v>137</v>
      </c>
      <c r="BM152" s="231" t="s">
        <v>1229</v>
      </c>
    </row>
    <row r="153" s="12" customFormat="1" ht="22.8" customHeight="1">
      <c r="A153" s="12"/>
      <c r="B153" s="203"/>
      <c r="C153" s="204"/>
      <c r="D153" s="205" t="s">
        <v>73</v>
      </c>
      <c r="E153" s="217" t="s">
        <v>368</v>
      </c>
      <c r="F153" s="217" t="s">
        <v>369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SUM(P154:P165)</f>
        <v>0</v>
      </c>
      <c r="Q153" s="211"/>
      <c r="R153" s="212">
        <f>SUM(R154:R165)</f>
        <v>0.06794</v>
      </c>
      <c r="S153" s="211"/>
      <c r="T153" s="213">
        <f>SUM(T154:T165)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84</v>
      </c>
      <c r="AT153" s="215" t="s">
        <v>73</v>
      </c>
      <c r="AU153" s="215" t="s">
        <v>82</v>
      </c>
      <c r="AY153" s="214" t="s">
        <v>130</v>
      </c>
      <c r="BK153" s="216">
        <f>SUM(BK154:BK165)</f>
        <v>0</v>
      </c>
    </row>
    <row r="154" s="2" customFormat="1" ht="16.5" customHeight="1">
      <c r="A154" s="38"/>
      <c r="B154" s="39"/>
      <c r="C154" s="219" t="s">
        <v>204</v>
      </c>
      <c r="D154" s="219" t="s">
        <v>133</v>
      </c>
      <c r="E154" s="220" t="s">
        <v>1077</v>
      </c>
      <c r="F154" s="221" t="s">
        <v>1078</v>
      </c>
      <c r="G154" s="222" t="s">
        <v>186</v>
      </c>
      <c r="H154" s="223">
        <v>1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39</v>
      </c>
      <c r="O154" s="91"/>
      <c r="P154" s="229">
        <f>O154*H154</f>
        <v>0</v>
      </c>
      <c r="Q154" s="229">
        <v>0.06182</v>
      </c>
      <c r="R154" s="229">
        <f>Q154*H154</f>
        <v>0.06182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137</v>
      </c>
      <c r="AT154" s="231" t="s">
        <v>133</v>
      </c>
      <c r="AU154" s="231" t="s">
        <v>84</v>
      </c>
      <c r="AY154" s="17" t="s">
        <v>130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82</v>
      </c>
      <c r="BK154" s="232">
        <f>ROUND(I154*H154,2)</f>
        <v>0</v>
      </c>
      <c r="BL154" s="17" t="s">
        <v>137</v>
      </c>
      <c r="BM154" s="231" t="s">
        <v>1230</v>
      </c>
    </row>
    <row r="155" s="2" customFormat="1" ht="37.8" customHeight="1">
      <c r="A155" s="38"/>
      <c r="B155" s="39"/>
      <c r="C155" s="245" t="s">
        <v>208</v>
      </c>
      <c r="D155" s="245" t="s">
        <v>193</v>
      </c>
      <c r="E155" s="246" t="s">
        <v>1231</v>
      </c>
      <c r="F155" s="247" t="s">
        <v>1232</v>
      </c>
      <c r="G155" s="248" t="s">
        <v>186</v>
      </c>
      <c r="H155" s="249">
        <v>1</v>
      </c>
      <c r="I155" s="250"/>
      <c r="J155" s="251">
        <f>ROUND(I155*H155,2)</f>
        <v>0</v>
      </c>
      <c r="K155" s="252"/>
      <c r="L155" s="253"/>
      <c r="M155" s="254" t="s">
        <v>1</v>
      </c>
      <c r="N155" s="255" t="s">
        <v>39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196</v>
      </c>
      <c r="AT155" s="231" t="s">
        <v>193</v>
      </c>
      <c r="AU155" s="231" t="s">
        <v>84</v>
      </c>
      <c r="AY155" s="17" t="s">
        <v>130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82</v>
      </c>
      <c r="BK155" s="232">
        <f>ROUND(I155*H155,2)</f>
        <v>0</v>
      </c>
      <c r="BL155" s="17" t="s">
        <v>137</v>
      </c>
      <c r="BM155" s="231" t="s">
        <v>1233</v>
      </c>
    </row>
    <row r="156" s="2" customFormat="1" ht="24.15" customHeight="1">
      <c r="A156" s="38"/>
      <c r="B156" s="39"/>
      <c r="C156" s="219" t="s">
        <v>213</v>
      </c>
      <c r="D156" s="219" t="s">
        <v>133</v>
      </c>
      <c r="E156" s="220" t="s">
        <v>1083</v>
      </c>
      <c r="F156" s="221" t="s">
        <v>1084</v>
      </c>
      <c r="G156" s="222" t="s">
        <v>186</v>
      </c>
      <c r="H156" s="223">
        <v>2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39</v>
      </c>
      <c r="O156" s="91"/>
      <c r="P156" s="229">
        <f>O156*H156</f>
        <v>0</v>
      </c>
      <c r="Q156" s="229">
        <v>0.00068000000000000005</v>
      </c>
      <c r="R156" s="229">
        <f>Q156*H156</f>
        <v>0.0013600000000000001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137</v>
      </c>
      <c r="AT156" s="231" t="s">
        <v>133</v>
      </c>
      <c r="AU156" s="231" t="s">
        <v>84</v>
      </c>
      <c r="AY156" s="17" t="s">
        <v>130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82</v>
      </c>
      <c r="BK156" s="232">
        <f>ROUND(I156*H156,2)</f>
        <v>0</v>
      </c>
      <c r="BL156" s="17" t="s">
        <v>137</v>
      </c>
      <c r="BM156" s="231" t="s">
        <v>1234</v>
      </c>
    </row>
    <row r="157" s="2" customFormat="1" ht="55.5" customHeight="1">
      <c r="A157" s="38"/>
      <c r="B157" s="39"/>
      <c r="C157" s="245" t="s">
        <v>217</v>
      </c>
      <c r="D157" s="245" t="s">
        <v>193</v>
      </c>
      <c r="E157" s="246" t="s">
        <v>1235</v>
      </c>
      <c r="F157" s="247" t="s">
        <v>1236</v>
      </c>
      <c r="G157" s="248" t="s">
        <v>186</v>
      </c>
      <c r="H157" s="249">
        <v>1</v>
      </c>
      <c r="I157" s="250"/>
      <c r="J157" s="251">
        <f>ROUND(I157*H157,2)</f>
        <v>0</v>
      </c>
      <c r="K157" s="252"/>
      <c r="L157" s="253"/>
      <c r="M157" s="254" t="s">
        <v>1</v>
      </c>
      <c r="N157" s="255" t="s">
        <v>39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196</v>
      </c>
      <c r="AT157" s="231" t="s">
        <v>193</v>
      </c>
      <c r="AU157" s="231" t="s">
        <v>84</v>
      </c>
      <c r="AY157" s="17" t="s">
        <v>130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82</v>
      </c>
      <c r="BK157" s="232">
        <f>ROUND(I157*H157,2)</f>
        <v>0</v>
      </c>
      <c r="BL157" s="17" t="s">
        <v>137</v>
      </c>
      <c r="BM157" s="231" t="s">
        <v>1237</v>
      </c>
    </row>
    <row r="158" s="2" customFormat="1" ht="49.05" customHeight="1">
      <c r="A158" s="38"/>
      <c r="B158" s="39"/>
      <c r="C158" s="245" t="s">
        <v>7</v>
      </c>
      <c r="D158" s="245" t="s">
        <v>193</v>
      </c>
      <c r="E158" s="246" t="s">
        <v>1238</v>
      </c>
      <c r="F158" s="247" t="s">
        <v>1239</v>
      </c>
      <c r="G158" s="248" t="s">
        <v>158</v>
      </c>
      <c r="H158" s="249">
        <v>1</v>
      </c>
      <c r="I158" s="250"/>
      <c r="J158" s="251">
        <f>ROUND(I158*H158,2)</f>
        <v>0</v>
      </c>
      <c r="K158" s="252"/>
      <c r="L158" s="253"/>
      <c r="M158" s="254" t="s">
        <v>1</v>
      </c>
      <c r="N158" s="255" t="s">
        <v>39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196</v>
      </c>
      <c r="AT158" s="231" t="s">
        <v>193</v>
      </c>
      <c r="AU158" s="231" t="s">
        <v>84</v>
      </c>
      <c r="AY158" s="17" t="s">
        <v>130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82</v>
      </c>
      <c r="BK158" s="232">
        <f>ROUND(I158*H158,2)</f>
        <v>0</v>
      </c>
      <c r="BL158" s="17" t="s">
        <v>137</v>
      </c>
      <c r="BM158" s="231" t="s">
        <v>1240</v>
      </c>
    </row>
    <row r="159" s="2" customFormat="1" ht="24.15" customHeight="1">
      <c r="A159" s="38"/>
      <c r="B159" s="39"/>
      <c r="C159" s="219" t="s">
        <v>227</v>
      </c>
      <c r="D159" s="219" t="s">
        <v>133</v>
      </c>
      <c r="E159" s="220" t="s">
        <v>1095</v>
      </c>
      <c r="F159" s="221" t="s">
        <v>1096</v>
      </c>
      <c r="G159" s="222" t="s">
        <v>186</v>
      </c>
      <c r="H159" s="223">
        <v>4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39</v>
      </c>
      <c r="O159" s="91"/>
      <c r="P159" s="229">
        <f>O159*H159</f>
        <v>0</v>
      </c>
      <c r="Q159" s="229">
        <v>0.0011900000000000001</v>
      </c>
      <c r="R159" s="229">
        <f>Q159*H159</f>
        <v>0.0047600000000000003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137</v>
      </c>
      <c r="AT159" s="231" t="s">
        <v>133</v>
      </c>
      <c r="AU159" s="231" t="s">
        <v>84</v>
      </c>
      <c r="AY159" s="17" t="s">
        <v>130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82</v>
      </c>
      <c r="BK159" s="232">
        <f>ROUND(I159*H159,2)</f>
        <v>0</v>
      </c>
      <c r="BL159" s="17" t="s">
        <v>137</v>
      </c>
      <c r="BM159" s="231" t="s">
        <v>1241</v>
      </c>
    </row>
    <row r="160" s="13" customFormat="1">
      <c r="A160" s="13"/>
      <c r="B160" s="233"/>
      <c r="C160" s="234"/>
      <c r="D160" s="235" t="s">
        <v>173</v>
      </c>
      <c r="E160" s="236" t="s">
        <v>1</v>
      </c>
      <c r="F160" s="237" t="s">
        <v>1242</v>
      </c>
      <c r="G160" s="234"/>
      <c r="H160" s="238">
        <v>4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173</v>
      </c>
      <c r="AU160" s="244" t="s">
        <v>84</v>
      </c>
      <c r="AV160" s="13" t="s">
        <v>84</v>
      </c>
      <c r="AW160" s="13" t="s">
        <v>31</v>
      </c>
      <c r="AX160" s="13" t="s">
        <v>82</v>
      </c>
      <c r="AY160" s="244" t="s">
        <v>130</v>
      </c>
    </row>
    <row r="161" s="2" customFormat="1" ht="55.5" customHeight="1">
      <c r="A161" s="38"/>
      <c r="B161" s="39"/>
      <c r="C161" s="245" t="s">
        <v>231</v>
      </c>
      <c r="D161" s="245" t="s">
        <v>193</v>
      </c>
      <c r="E161" s="246" t="s">
        <v>1243</v>
      </c>
      <c r="F161" s="247" t="s">
        <v>1244</v>
      </c>
      <c r="G161" s="248" t="s">
        <v>186</v>
      </c>
      <c r="H161" s="249">
        <v>1</v>
      </c>
      <c r="I161" s="250"/>
      <c r="J161" s="251">
        <f>ROUND(I161*H161,2)</f>
        <v>0</v>
      </c>
      <c r="K161" s="252"/>
      <c r="L161" s="253"/>
      <c r="M161" s="254" t="s">
        <v>1</v>
      </c>
      <c r="N161" s="255" t="s">
        <v>39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196</v>
      </c>
      <c r="AT161" s="231" t="s">
        <v>193</v>
      </c>
      <c r="AU161" s="231" t="s">
        <v>84</v>
      </c>
      <c r="AY161" s="17" t="s">
        <v>130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82</v>
      </c>
      <c r="BK161" s="232">
        <f>ROUND(I161*H161,2)</f>
        <v>0</v>
      </c>
      <c r="BL161" s="17" t="s">
        <v>137</v>
      </c>
      <c r="BM161" s="231" t="s">
        <v>1245</v>
      </c>
    </row>
    <row r="162" s="2" customFormat="1" ht="55.5" customHeight="1">
      <c r="A162" s="38"/>
      <c r="B162" s="39"/>
      <c r="C162" s="245" t="s">
        <v>235</v>
      </c>
      <c r="D162" s="245" t="s">
        <v>193</v>
      </c>
      <c r="E162" s="246" t="s">
        <v>1246</v>
      </c>
      <c r="F162" s="247" t="s">
        <v>1247</v>
      </c>
      <c r="G162" s="248" t="s">
        <v>186</v>
      </c>
      <c r="H162" s="249">
        <v>1</v>
      </c>
      <c r="I162" s="250"/>
      <c r="J162" s="251">
        <f>ROUND(I162*H162,2)</f>
        <v>0</v>
      </c>
      <c r="K162" s="252"/>
      <c r="L162" s="253"/>
      <c r="M162" s="254" t="s">
        <v>1</v>
      </c>
      <c r="N162" s="255" t="s">
        <v>39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196</v>
      </c>
      <c r="AT162" s="231" t="s">
        <v>193</v>
      </c>
      <c r="AU162" s="231" t="s">
        <v>84</v>
      </c>
      <c r="AY162" s="17" t="s">
        <v>130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82</v>
      </c>
      <c r="BK162" s="232">
        <f>ROUND(I162*H162,2)</f>
        <v>0</v>
      </c>
      <c r="BL162" s="17" t="s">
        <v>137</v>
      </c>
      <c r="BM162" s="231" t="s">
        <v>1248</v>
      </c>
    </row>
    <row r="163" s="2" customFormat="1" ht="55.5" customHeight="1">
      <c r="A163" s="38"/>
      <c r="B163" s="39"/>
      <c r="C163" s="245" t="s">
        <v>241</v>
      </c>
      <c r="D163" s="245" t="s">
        <v>193</v>
      </c>
      <c r="E163" s="246" t="s">
        <v>1249</v>
      </c>
      <c r="F163" s="247" t="s">
        <v>1250</v>
      </c>
      <c r="G163" s="248" t="s">
        <v>186</v>
      </c>
      <c r="H163" s="249">
        <v>1</v>
      </c>
      <c r="I163" s="250"/>
      <c r="J163" s="251">
        <f>ROUND(I163*H163,2)</f>
        <v>0</v>
      </c>
      <c r="K163" s="252"/>
      <c r="L163" s="253"/>
      <c r="M163" s="254" t="s">
        <v>1</v>
      </c>
      <c r="N163" s="255" t="s">
        <v>39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196</v>
      </c>
      <c r="AT163" s="231" t="s">
        <v>193</v>
      </c>
      <c r="AU163" s="231" t="s">
        <v>84</v>
      </c>
      <c r="AY163" s="17" t="s">
        <v>130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82</v>
      </c>
      <c r="BK163" s="232">
        <f>ROUND(I163*H163,2)</f>
        <v>0</v>
      </c>
      <c r="BL163" s="17" t="s">
        <v>137</v>
      </c>
      <c r="BM163" s="231" t="s">
        <v>1251</v>
      </c>
    </row>
    <row r="164" s="2" customFormat="1" ht="55.5" customHeight="1">
      <c r="A164" s="38"/>
      <c r="B164" s="39"/>
      <c r="C164" s="245" t="s">
        <v>348</v>
      </c>
      <c r="D164" s="245" t="s">
        <v>193</v>
      </c>
      <c r="E164" s="246" t="s">
        <v>1252</v>
      </c>
      <c r="F164" s="247" t="s">
        <v>1253</v>
      </c>
      <c r="G164" s="248" t="s">
        <v>186</v>
      </c>
      <c r="H164" s="249">
        <v>1</v>
      </c>
      <c r="I164" s="250"/>
      <c r="J164" s="251">
        <f>ROUND(I164*H164,2)</f>
        <v>0</v>
      </c>
      <c r="K164" s="252"/>
      <c r="L164" s="253"/>
      <c r="M164" s="254" t="s">
        <v>1</v>
      </c>
      <c r="N164" s="255" t="s">
        <v>39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196</v>
      </c>
      <c r="AT164" s="231" t="s">
        <v>193</v>
      </c>
      <c r="AU164" s="231" t="s">
        <v>84</v>
      </c>
      <c r="AY164" s="17" t="s">
        <v>130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82</v>
      </c>
      <c r="BK164" s="232">
        <f>ROUND(I164*H164,2)</f>
        <v>0</v>
      </c>
      <c r="BL164" s="17" t="s">
        <v>137</v>
      </c>
      <c r="BM164" s="231" t="s">
        <v>1254</v>
      </c>
    </row>
    <row r="165" s="2" customFormat="1" ht="37.8" customHeight="1">
      <c r="A165" s="38"/>
      <c r="B165" s="39"/>
      <c r="C165" s="219" t="s">
        <v>352</v>
      </c>
      <c r="D165" s="219" t="s">
        <v>133</v>
      </c>
      <c r="E165" s="220" t="s">
        <v>402</v>
      </c>
      <c r="F165" s="221" t="s">
        <v>1255</v>
      </c>
      <c r="G165" s="222" t="s">
        <v>220</v>
      </c>
      <c r="H165" s="256"/>
      <c r="I165" s="224"/>
      <c r="J165" s="225">
        <f>ROUND(I165*H165,2)</f>
        <v>0</v>
      </c>
      <c r="K165" s="226"/>
      <c r="L165" s="44"/>
      <c r="M165" s="227" t="s">
        <v>1</v>
      </c>
      <c r="N165" s="228" t="s">
        <v>39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137</v>
      </c>
      <c r="AT165" s="231" t="s">
        <v>133</v>
      </c>
      <c r="AU165" s="231" t="s">
        <v>84</v>
      </c>
      <c r="AY165" s="17" t="s">
        <v>130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82</v>
      </c>
      <c r="BK165" s="232">
        <f>ROUND(I165*H165,2)</f>
        <v>0</v>
      </c>
      <c r="BL165" s="17" t="s">
        <v>137</v>
      </c>
      <c r="BM165" s="231" t="s">
        <v>1256</v>
      </c>
    </row>
    <row r="166" s="12" customFormat="1" ht="22.8" customHeight="1">
      <c r="A166" s="12"/>
      <c r="B166" s="203"/>
      <c r="C166" s="204"/>
      <c r="D166" s="205" t="s">
        <v>73</v>
      </c>
      <c r="E166" s="217" t="s">
        <v>405</v>
      </c>
      <c r="F166" s="217" t="s">
        <v>406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SUM(P167:P183)</f>
        <v>0</v>
      </c>
      <c r="Q166" s="211"/>
      <c r="R166" s="212">
        <f>SUM(R167:R183)</f>
        <v>0.43188000000000004</v>
      </c>
      <c r="S166" s="211"/>
      <c r="T166" s="213">
        <f>SUM(T167:T183)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84</v>
      </c>
      <c r="AT166" s="215" t="s">
        <v>73</v>
      </c>
      <c r="AU166" s="215" t="s">
        <v>82</v>
      </c>
      <c r="AY166" s="214" t="s">
        <v>130</v>
      </c>
      <c r="BK166" s="216">
        <f>SUM(BK167:BK183)</f>
        <v>0</v>
      </c>
    </row>
    <row r="167" s="2" customFormat="1" ht="16.5" customHeight="1">
      <c r="A167" s="38"/>
      <c r="B167" s="39"/>
      <c r="C167" s="219" t="s">
        <v>356</v>
      </c>
      <c r="D167" s="219" t="s">
        <v>133</v>
      </c>
      <c r="E167" s="220" t="s">
        <v>1257</v>
      </c>
      <c r="F167" s="221" t="s">
        <v>1258</v>
      </c>
      <c r="G167" s="222" t="s">
        <v>163</v>
      </c>
      <c r="H167" s="223">
        <v>2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39</v>
      </c>
      <c r="O167" s="91"/>
      <c r="P167" s="229">
        <f>O167*H167</f>
        <v>0</v>
      </c>
      <c r="Q167" s="229">
        <v>0.0017600000000000001</v>
      </c>
      <c r="R167" s="229">
        <f>Q167*H167</f>
        <v>0.0035200000000000001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137</v>
      </c>
      <c r="AT167" s="231" t="s">
        <v>133</v>
      </c>
      <c r="AU167" s="231" t="s">
        <v>84</v>
      </c>
      <c r="AY167" s="17" t="s">
        <v>130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82</v>
      </c>
      <c r="BK167" s="232">
        <f>ROUND(I167*H167,2)</f>
        <v>0</v>
      </c>
      <c r="BL167" s="17" t="s">
        <v>137</v>
      </c>
      <c r="BM167" s="231" t="s">
        <v>1259</v>
      </c>
    </row>
    <row r="168" s="2" customFormat="1" ht="16.5" customHeight="1">
      <c r="A168" s="38"/>
      <c r="B168" s="39"/>
      <c r="C168" s="219" t="s">
        <v>360</v>
      </c>
      <c r="D168" s="219" t="s">
        <v>133</v>
      </c>
      <c r="E168" s="220" t="s">
        <v>1260</v>
      </c>
      <c r="F168" s="221" t="s">
        <v>1261</v>
      </c>
      <c r="G168" s="222" t="s">
        <v>163</v>
      </c>
      <c r="H168" s="223">
        <v>2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39</v>
      </c>
      <c r="O168" s="91"/>
      <c r="P168" s="229">
        <f>O168*H168</f>
        <v>0</v>
      </c>
      <c r="Q168" s="229">
        <v>0.0021900000000000001</v>
      </c>
      <c r="R168" s="229">
        <f>Q168*H168</f>
        <v>0.0043800000000000002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137</v>
      </c>
      <c r="AT168" s="231" t="s">
        <v>133</v>
      </c>
      <c r="AU168" s="231" t="s">
        <v>84</v>
      </c>
      <c r="AY168" s="17" t="s">
        <v>130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82</v>
      </c>
      <c r="BK168" s="232">
        <f>ROUND(I168*H168,2)</f>
        <v>0</v>
      </c>
      <c r="BL168" s="17" t="s">
        <v>137</v>
      </c>
      <c r="BM168" s="231" t="s">
        <v>1262</v>
      </c>
    </row>
    <row r="169" s="2" customFormat="1" ht="16.5" customHeight="1">
      <c r="A169" s="38"/>
      <c r="B169" s="39"/>
      <c r="C169" s="219" t="s">
        <v>364</v>
      </c>
      <c r="D169" s="219" t="s">
        <v>133</v>
      </c>
      <c r="E169" s="220" t="s">
        <v>1263</v>
      </c>
      <c r="F169" s="221" t="s">
        <v>1264</v>
      </c>
      <c r="G169" s="222" t="s">
        <v>163</v>
      </c>
      <c r="H169" s="223">
        <v>2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39</v>
      </c>
      <c r="O169" s="91"/>
      <c r="P169" s="229">
        <f>O169*H169</f>
        <v>0</v>
      </c>
      <c r="Q169" s="229">
        <v>0.0046299999999999996</v>
      </c>
      <c r="R169" s="229">
        <f>Q169*H169</f>
        <v>0.0092599999999999991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137</v>
      </c>
      <c r="AT169" s="231" t="s">
        <v>133</v>
      </c>
      <c r="AU169" s="231" t="s">
        <v>84</v>
      </c>
      <c r="AY169" s="17" t="s">
        <v>130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82</v>
      </c>
      <c r="BK169" s="232">
        <f>ROUND(I169*H169,2)</f>
        <v>0</v>
      </c>
      <c r="BL169" s="17" t="s">
        <v>137</v>
      </c>
      <c r="BM169" s="231" t="s">
        <v>1265</v>
      </c>
    </row>
    <row r="170" s="2" customFormat="1" ht="16.5" customHeight="1">
      <c r="A170" s="38"/>
      <c r="B170" s="39"/>
      <c r="C170" s="219" t="s">
        <v>370</v>
      </c>
      <c r="D170" s="219" t="s">
        <v>133</v>
      </c>
      <c r="E170" s="220" t="s">
        <v>1266</v>
      </c>
      <c r="F170" s="221" t="s">
        <v>1267</v>
      </c>
      <c r="G170" s="222" t="s">
        <v>163</v>
      </c>
      <c r="H170" s="223">
        <v>2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39</v>
      </c>
      <c r="O170" s="91"/>
      <c r="P170" s="229">
        <f>O170*H170</f>
        <v>0</v>
      </c>
      <c r="Q170" s="229">
        <v>0.00010000000000000001</v>
      </c>
      <c r="R170" s="229">
        <f>Q170*H170</f>
        <v>0.00020000000000000001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137</v>
      </c>
      <c r="AT170" s="231" t="s">
        <v>133</v>
      </c>
      <c r="AU170" s="231" t="s">
        <v>84</v>
      </c>
      <c r="AY170" s="17" t="s">
        <v>130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82</v>
      </c>
      <c r="BK170" s="232">
        <f>ROUND(I170*H170,2)</f>
        <v>0</v>
      </c>
      <c r="BL170" s="17" t="s">
        <v>137</v>
      </c>
      <c r="BM170" s="231" t="s">
        <v>1268</v>
      </c>
    </row>
    <row r="171" s="2" customFormat="1" ht="24.15" customHeight="1">
      <c r="A171" s="38"/>
      <c r="B171" s="39"/>
      <c r="C171" s="219" t="s">
        <v>196</v>
      </c>
      <c r="D171" s="219" t="s">
        <v>133</v>
      </c>
      <c r="E171" s="220" t="s">
        <v>408</v>
      </c>
      <c r="F171" s="221" t="s">
        <v>409</v>
      </c>
      <c r="G171" s="222" t="s">
        <v>136</v>
      </c>
      <c r="H171" s="223">
        <v>22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39</v>
      </c>
      <c r="O171" s="91"/>
      <c r="P171" s="229">
        <f>O171*H171</f>
        <v>0</v>
      </c>
      <c r="Q171" s="229">
        <v>0.00199</v>
      </c>
      <c r="R171" s="229">
        <f>Q171*H171</f>
        <v>0.043779999999999999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137</v>
      </c>
      <c r="AT171" s="231" t="s">
        <v>133</v>
      </c>
      <c r="AU171" s="231" t="s">
        <v>84</v>
      </c>
      <c r="AY171" s="17" t="s">
        <v>130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82</v>
      </c>
      <c r="BK171" s="232">
        <f>ROUND(I171*H171,2)</f>
        <v>0</v>
      </c>
      <c r="BL171" s="17" t="s">
        <v>137</v>
      </c>
      <c r="BM171" s="231" t="s">
        <v>1269</v>
      </c>
    </row>
    <row r="172" s="2" customFormat="1" ht="24.15" customHeight="1">
      <c r="A172" s="38"/>
      <c r="B172" s="39"/>
      <c r="C172" s="219" t="s">
        <v>377</v>
      </c>
      <c r="D172" s="219" t="s">
        <v>133</v>
      </c>
      <c r="E172" s="220" t="s">
        <v>412</v>
      </c>
      <c r="F172" s="221" t="s">
        <v>413</v>
      </c>
      <c r="G172" s="222" t="s">
        <v>136</v>
      </c>
      <c r="H172" s="223">
        <v>10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39</v>
      </c>
      <c r="O172" s="91"/>
      <c r="P172" s="229">
        <f>O172*H172</f>
        <v>0</v>
      </c>
      <c r="Q172" s="229">
        <v>0.00296</v>
      </c>
      <c r="R172" s="229">
        <f>Q172*H172</f>
        <v>0.029600000000000001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137</v>
      </c>
      <c r="AT172" s="231" t="s">
        <v>133</v>
      </c>
      <c r="AU172" s="231" t="s">
        <v>84</v>
      </c>
      <c r="AY172" s="17" t="s">
        <v>130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82</v>
      </c>
      <c r="BK172" s="232">
        <f>ROUND(I172*H172,2)</f>
        <v>0</v>
      </c>
      <c r="BL172" s="17" t="s">
        <v>137</v>
      </c>
      <c r="BM172" s="231" t="s">
        <v>1270</v>
      </c>
    </row>
    <row r="173" s="2" customFormat="1" ht="24.15" customHeight="1">
      <c r="A173" s="38"/>
      <c r="B173" s="39"/>
      <c r="C173" s="219" t="s">
        <v>381</v>
      </c>
      <c r="D173" s="219" t="s">
        <v>133</v>
      </c>
      <c r="E173" s="220" t="s">
        <v>1114</v>
      </c>
      <c r="F173" s="221" t="s">
        <v>1115</v>
      </c>
      <c r="G173" s="222" t="s">
        <v>136</v>
      </c>
      <c r="H173" s="223">
        <v>20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39</v>
      </c>
      <c r="O173" s="91"/>
      <c r="P173" s="229">
        <f>O173*H173</f>
        <v>0</v>
      </c>
      <c r="Q173" s="229">
        <v>0.0037599999999999999</v>
      </c>
      <c r="R173" s="229">
        <f>Q173*H173</f>
        <v>0.075200000000000003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137</v>
      </c>
      <c r="AT173" s="231" t="s">
        <v>133</v>
      </c>
      <c r="AU173" s="231" t="s">
        <v>84</v>
      </c>
      <c r="AY173" s="17" t="s">
        <v>130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82</v>
      </c>
      <c r="BK173" s="232">
        <f>ROUND(I173*H173,2)</f>
        <v>0</v>
      </c>
      <c r="BL173" s="17" t="s">
        <v>137</v>
      </c>
      <c r="BM173" s="231" t="s">
        <v>1271</v>
      </c>
    </row>
    <row r="174" s="2" customFormat="1" ht="24.15" customHeight="1">
      <c r="A174" s="38"/>
      <c r="B174" s="39"/>
      <c r="C174" s="219" t="s">
        <v>385</v>
      </c>
      <c r="D174" s="219" t="s">
        <v>133</v>
      </c>
      <c r="E174" s="220" t="s">
        <v>1272</v>
      </c>
      <c r="F174" s="221" t="s">
        <v>1273</v>
      </c>
      <c r="G174" s="222" t="s">
        <v>136</v>
      </c>
      <c r="H174" s="223">
        <v>10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39</v>
      </c>
      <c r="O174" s="91"/>
      <c r="P174" s="229">
        <f>O174*H174</f>
        <v>0</v>
      </c>
      <c r="Q174" s="229">
        <v>0.0044000000000000003</v>
      </c>
      <c r="R174" s="229">
        <f>Q174*H174</f>
        <v>0.044000000000000004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137</v>
      </c>
      <c r="AT174" s="231" t="s">
        <v>133</v>
      </c>
      <c r="AU174" s="231" t="s">
        <v>84</v>
      </c>
      <c r="AY174" s="17" t="s">
        <v>130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82</v>
      </c>
      <c r="BK174" s="232">
        <f>ROUND(I174*H174,2)</f>
        <v>0</v>
      </c>
      <c r="BL174" s="17" t="s">
        <v>137</v>
      </c>
      <c r="BM174" s="231" t="s">
        <v>1274</v>
      </c>
    </row>
    <row r="175" s="2" customFormat="1" ht="24.15" customHeight="1">
      <c r="A175" s="38"/>
      <c r="B175" s="39"/>
      <c r="C175" s="219" t="s">
        <v>389</v>
      </c>
      <c r="D175" s="219" t="s">
        <v>133</v>
      </c>
      <c r="E175" s="220" t="s">
        <v>1117</v>
      </c>
      <c r="F175" s="221" t="s">
        <v>1118</v>
      </c>
      <c r="G175" s="222" t="s">
        <v>136</v>
      </c>
      <c r="H175" s="223">
        <v>20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39</v>
      </c>
      <c r="O175" s="91"/>
      <c r="P175" s="229">
        <f>O175*H175</f>
        <v>0</v>
      </c>
      <c r="Q175" s="229">
        <v>0.0062899999999999996</v>
      </c>
      <c r="R175" s="229">
        <f>Q175*H175</f>
        <v>0.1258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137</v>
      </c>
      <c r="AT175" s="231" t="s">
        <v>133</v>
      </c>
      <c r="AU175" s="231" t="s">
        <v>84</v>
      </c>
      <c r="AY175" s="17" t="s">
        <v>130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82</v>
      </c>
      <c r="BK175" s="232">
        <f>ROUND(I175*H175,2)</f>
        <v>0</v>
      </c>
      <c r="BL175" s="17" t="s">
        <v>137</v>
      </c>
      <c r="BM175" s="231" t="s">
        <v>1275</v>
      </c>
    </row>
    <row r="176" s="2" customFormat="1" ht="33" customHeight="1">
      <c r="A176" s="38"/>
      <c r="B176" s="39"/>
      <c r="C176" s="219" t="s">
        <v>393</v>
      </c>
      <c r="D176" s="219" t="s">
        <v>133</v>
      </c>
      <c r="E176" s="220" t="s">
        <v>420</v>
      </c>
      <c r="F176" s="221" t="s">
        <v>421</v>
      </c>
      <c r="G176" s="222" t="s">
        <v>136</v>
      </c>
      <c r="H176" s="223">
        <v>10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39</v>
      </c>
      <c r="O176" s="91"/>
      <c r="P176" s="229">
        <f>O176*H176</f>
        <v>0</v>
      </c>
      <c r="Q176" s="229">
        <v>0.0095499999999999995</v>
      </c>
      <c r="R176" s="229">
        <f>Q176*H176</f>
        <v>0.095500000000000002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137</v>
      </c>
      <c r="AT176" s="231" t="s">
        <v>133</v>
      </c>
      <c r="AU176" s="231" t="s">
        <v>84</v>
      </c>
      <c r="AY176" s="17" t="s">
        <v>130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82</v>
      </c>
      <c r="BK176" s="232">
        <f>ROUND(I176*H176,2)</f>
        <v>0</v>
      </c>
      <c r="BL176" s="17" t="s">
        <v>137</v>
      </c>
      <c r="BM176" s="231" t="s">
        <v>1276</v>
      </c>
    </row>
    <row r="177" s="2" customFormat="1" ht="21.75" customHeight="1">
      <c r="A177" s="38"/>
      <c r="B177" s="39"/>
      <c r="C177" s="219" t="s">
        <v>397</v>
      </c>
      <c r="D177" s="219" t="s">
        <v>133</v>
      </c>
      <c r="E177" s="220" t="s">
        <v>1277</v>
      </c>
      <c r="F177" s="221" t="s">
        <v>1278</v>
      </c>
      <c r="G177" s="222" t="s">
        <v>136</v>
      </c>
      <c r="H177" s="223">
        <v>22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39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137</v>
      </c>
      <c r="AT177" s="231" t="s">
        <v>133</v>
      </c>
      <c r="AU177" s="231" t="s">
        <v>84</v>
      </c>
      <c r="AY177" s="17" t="s">
        <v>130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82</v>
      </c>
      <c r="BK177" s="232">
        <f>ROUND(I177*H177,2)</f>
        <v>0</v>
      </c>
      <c r="BL177" s="17" t="s">
        <v>137</v>
      </c>
      <c r="BM177" s="231" t="s">
        <v>1279</v>
      </c>
    </row>
    <row r="178" s="2" customFormat="1" ht="24.15" customHeight="1">
      <c r="A178" s="38"/>
      <c r="B178" s="39"/>
      <c r="C178" s="219" t="s">
        <v>401</v>
      </c>
      <c r="D178" s="219" t="s">
        <v>133</v>
      </c>
      <c r="E178" s="220" t="s">
        <v>428</v>
      </c>
      <c r="F178" s="221" t="s">
        <v>429</v>
      </c>
      <c r="G178" s="222" t="s">
        <v>136</v>
      </c>
      <c r="H178" s="223">
        <v>60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39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137</v>
      </c>
      <c r="AT178" s="231" t="s">
        <v>133</v>
      </c>
      <c r="AU178" s="231" t="s">
        <v>84</v>
      </c>
      <c r="AY178" s="17" t="s">
        <v>130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82</v>
      </c>
      <c r="BK178" s="232">
        <f>ROUND(I178*H178,2)</f>
        <v>0</v>
      </c>
      <c r="BL178" s="17" t="s">
        <v>137</v>
      </c>
      <c r="BM178" s="231" t="s">
        <v>1280</v>
      </c>
    </row>
    <row r="179" s="13" customFormat="1">
      <c r="A179" s="13"/>
      <c r="B179" s="233"/>
      <c r="C179" s="234"/>
      <c r="D179" s="235" t="s">
        <v>173</v>
      </c>
      <c r="E179" s="236" t="s">
        <v>1</v>
      </c>
      <c r="F179" s="237" t="s">
        <v>1209</v>
      </c>
      <c r="G179" s="234"/>
      <c r="H179" s="238">
        <v>60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173</v>
      </c>
      <c r="AU179" s="244" t="s">
        <v>84</v>
      </c>
      <c r="AV179" s="13" t="s">
        <v>84</v>
      </c>
      <c r="AW179" s="13" t="s">
        <v>31</v>
      </c>
      <c r="AX179" s="13" t="s">
        <v>82</v>
      </c>
      <c r="AY179" s="244" t="s">
        <v>130</v>
      </c>
    </row>
    <row r="180" s="2" customFormat="1" ht="24.15" customHeight="1">
      <c r="A180" s="38"/>
      <c r="B180" s="39"/>
      <c r="C180" s="219" t="s">
        <v>407</v>
      </c>
      <c r="D180" s="219" t="s">
        <v>133</v>
      </c>
      <c r="E180" s="220" t="s">
        <v>433</v>
      </c>
      <c r="F180" s="221" t="s">
        <v>434</v>
      </c>
      <c r="G180" s="222" t="s">
        <v>136</v>
      </c>
      <c r="H180" s="223">
        <v>10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39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137</v>
      </c>
      <c r="AT180" s="231" t="s">
        <v>133</v>
      </c>
      <c r="AU180" s="231" t="s">
        <v>84</v>
      </c>
      <c r="AY180" s="17" t="s">
        <v>130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82</v>
      </c>
      <c r="BK180" s="232">
        <f>ROUND(I180*H180,2)</f>
        <v>0</v>
      </c>
      <c r="BL180" s="17" t="s">
        <v>137</v>
      </c>
      <c r="BM180" s="231" t="s">
        <v>1281</v>
      </c>
    </row>
    <row r="181" s="13" customFormat="1">
      <c r="A181" s="13"/>
      <c r="B181" s="233"/>
      <c r="C181" s="234"/>
      <c r="D181" s="235" t="s">
        <v>173</v>
      </c>
      <c r="E181" s="236" t="s">
        <v>1</v>
      </c>
      <c r="F181" s="237" t="s">
        <v>175</v>
      </c>
      <c r="G181" s="234"/>
      <c r="H181" s="238">
        <v>10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173</v>
      </c>
      <c r="AU181" s="244" t="s">
        <v>84</v>
      </c>
      <c r="AV181" s="13" t="s">
        <v>84</v>
      </c>
      <c r="AW181" s="13" t="s">
        <v>31</v>
      </c>
      <c r="AX181" s="13" t="s">
        <v>82</v>
      </c>
      <c r="AY181" s="244" t="s">
        <v>130</v>
      </c>
    </row>
    <row r="182" s="2" customFormat="1" ht="24.15" customHeight="1">
      <c r="A182" s="38"/>
      <c r="B182" s="39"/>
      <c r="C182" s="219" t="s">
        <v>411</v>
      </c>
      <c r="D182" s="219" t="s">
        <v>133</v>
      </c>
      <c r="E182" s="220" t="s">
        <v>1282</v>
      </c>
      <c r="F182" s="221" t="s">
        <v>1283</v>
      </c>
      <c r="G182" s="222" t="s">
        <v>163</v>
      </c>
      <c r="H182" s="223">
        <v>2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39</v>
      </c>
      <c r="O182" s="91"/>
      <c r="P182" s="229">
        <f>O182*H182</f>
        <v>0</v>
      </c>
      <c r="Q182" s="229">
        <v>0.00032000000000000003</v>
      </c>
      <c r="R182" s="229">
        <f>Q182*H182</f>
        <v>0.00064000000000000005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137</v>
      </c>
      <c r="AT182" s="231" t="s">
        <v>133</v>
      </c>
      <c r="AU182" s="231" t="s">
        <v>84</v>
      </c>
      <c r="AY182" s="17" t="s">
        <v>130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82</v>
      </c>
      <c r="BK182" s="232">
        <f>ROUND(I182*H182,2)</f>
        <v>0</v>
      </c>
      <c r="BL182" s="17" t="s">
        <v>137</v>
      </c>
      <c r="BM182" s="231" t="s">
        <v>1284</v>
      </c>
    </row>
    <row r="183" s="2" customFormat="1" ht="24.15" customHeight="1">
      <c r="A183" s="38"/>
      <c r="B183" s="39"/>
      <c r="C183" s="219" t="s">
        <v>415</v>
      </c>
      <c r="D183" s="219" t="s">
        <v>133</v>
      </c>
      <c r="E183" s="220" t="s">
        <v>438</v>
      </c>
      <c r="F183" s="221" t="s">
        <v>439</v>
      </c>
      <c r="G183" s="222" t="s">
        <v>220</v>
      </c>
      <c r="H183" s="256"/>
      <c r="I183" s="224"/>
      <c r="J183" s="225">
        <f>ROUND(I183*H183,2)</f>
        <v>0</v>
      </c>
      <c r="K183" s="226"/>
      <c r="L183" s="44"/>
      <c r="M183" s="227" t="s">
        <v>1</v>
      </c>
      <c r="N183" s="228" t="s">
        <v>39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137</v>
      </c>
      <c r="AT183" s="231" t="s">
        <v>133</v>
      </c>
      <c r="AU183" s="231" t="s">
        <v>84</v>
      </c>
      <c r="AY183" s="17" t="s">
        <v>130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82</v>
      </c>
      <c r="BK183" s="232">
        <f>ROUND(I183*H183,2)</f>
        <v>0</v>
      </c>
      <c r="BL183" s="17" t="s">
        <v>137</v>
      </c>
      <c r="BM183" s="231" t="s">
        <v>1285</v>
      </c>
    </row>
    <row r="184" s="12" customFormat="1" ht="22.8" customHeight="1">
      <c r="A184" s="12"/>
      <c r="B184" s="203"/>
      <c r="C184" s="204"/>
      <c r="D184" s="205" t="s">
        <v>73</v>
      </c>
      <c r="E184" s="217" t="s">
        <v>441</v>
      </c>
      <c r="F184" s="217" t="s">
        <v>442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SUM(P185:P220)</f>
        <v>0</v>
      </c>
      <c r="Q184" s="211"/>
      <c r="R184" s="212">
        <f>SUM(R185:R220)</f>
        <v>0.13313</v>
      </c>
      <c r="S184" s="211"/>
      <c r="T184" s="213">
        <f>SUM(T185:T220)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84</v>
      </c>
      <c r="AT184" s="215" t="s">
        <v>73</v>
      </c>
      <c r="AU184" s="215" t="s">
        <v>82</v>
      </c>
      <c r="AY184" s="214" t="s">
        <v>130</v>
      </c>
      <c r="BK184" s="216">
        <f>SUM(BK185:BK220)</f>
        <v>0</v>
      </c>
    </row>
    <row r="185" s="2" customFormat="1" ht="24.15" customHeight="1">
      <c r="A185" s="38"/>
      <c r="B185" s="39"/>
      <c r="C185" s="219" t="s">
        <v>419</v>
      </c>
      <c r="D185" s="219" t="s">
        <v>133</v>
      </c>
      <c r="E185" s="220" t="s">
        <v>1286</v>
      </c>
      <c r="F185" s="221" t="s">
        <v>1287</v>
      </c>
      <c r="G185" s="222" t="s">
        <v>186</v>
      </c>
      <c r="H185" s="223">
        <v>1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39</v>
      </c>
      <c r="O185" s="91"/>
      <c r="P185" s="229">
        <f>O185*H185</f>
        <v>0</v>
      </c>
      <c r="Q185" s="229">
        <v>0.029739999999999999</v>
      </c>
      <c r="R185" s="229">
        <f>Q185*H185</f>
        <v>0.029739999999999999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137</v>
      </c>
      <c r="AT185" s="231" t="s">
        <v>133</v>
      </c>
      <c r="AU185" s="231" t="s">
        <v>84</v>
      </c>
      <c r="AY185" s="17" t="s">
        <v>130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82</v>
      </c>
      <c r="BK185" s="232">
        <f>ROUND(I185*H185,2)</f>
        <v>0</v>
      </c>
      <c r="BL185" s="17" t="s">
        <v>137</v>
      </c>
      <c r="BM185" s="231" t="s">
        <v>1288</v>
      </c>
    </row>
    <row r="186" s="2" customFormat="1" ht="24.15" customHeight="1">
      <c r="A186" s="38"/>
      <c r="B186" s="39"/>
      <c r="C186" s="219" t="s">
        <v>423</v>
      </c>
      <c r="D186" s="219" t="s">
        <v>133</v>
      </c>
      <c r="E186" s="220" t="s">
        <v>1133</v>
      </c>
      <c r="F186" s="221" t="s">
        <v>1134</v>
      </c>
      <c r="G186" s="222" t="s">
        <v>186</v>
      </c>
      <c r="H186" s="223">
        <v>3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39</v>
      </c>
      <c r="O186" s="91"/>
      <c r="P186" s="229">
        <f>O186*H186</f>
        <v>0</v>
      </c>
      <c r="Q186" s="229">
        <v>0.014670000000000001</v>
      </c>
      <c r="R186" s="229">
        <f>Q186*H186</f>
        <v>0.044010000000000001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137</v>
      </c>
      <c r="AT186" s="231" t="s">
        <v>133</v>
      </c>
      <c r="AU186" s="231" t="s">
        <v>84</v>
      </c>
      <c r="AY186" s="17" t="s">
        <v>130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82</v>
      </c>
      <c r="BK186" s="232">
        <f>ROUND(I186*H186,2)</f>
        <v>0</v>
      </c>
      <c r="BL186" s="17" t="s">
        <v>137</v>
      </c>
      <c r="BM186" s="231" t="s">
        <v>1289</v>
      </c>
    </row>
    <row r="187" s="2" customFormat="1" ht="16.5" customHeight="1">
      <c r="A187" s="38"/>
      <c r="B187" s="39"/>
      <c r="C187" s="219" t="s">
        <v>427</v>
      </c>
      <c r="D187" s="219" t="s">
        <v>133</v>
      </c>
      <c r="E187" s="220" t="s">
        <v>1137</v>
      </c>
      <c r="F187" s="221" t="s">
        <v>1138</v>
      </c>
      <c r="G187" s="222" t="s">
        <v>163</v>
      </c>
      <c r="H187" s="223">
        <v>1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39</v>
      </c>
      <c r="O187" s="91"/>
      <c r="P187" s="229">
        <f>O187*H187</f>
        <v>0</v>
      </c>
      <c r="Q187" s="229">
        <v>0.00013999999999999999</v>
      </c>
      <c r="R187" s="229">
        <f>Q187*H187</f>
        <v>0.00013999999999999999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137</v>
      </c>
      <c r="AT187" s="231" t="s">
        <v>133</v>
      </c>
      <c r="AU187" s="231" t="s">
        <v>84</v>
      </c>
      <c r="AY187" s="17" t="s">
        <v>130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82</v>
      </c>
      <c r="BK187" s="232">
        <f>ROUND(I187*H187,2)</f>
        <v>0</v>
      </c>
      <c r="BL187" s="17" t="s">
        <v>137</v>
      </c>
      <c r="BM187" s="231" t="s">
        <v>1290</v>
      </c>
    </row>
    <row r="188" s="2" customFormat="1" ht="33" customHeight="1">
      <c r="A188" s="38"/>
      <c r="B188" s="39"/>
      <c r="C188" s="245" t="s">
        <v>432</v>
      </c>
      <c r="D188" s="245" t="s">
        <v>193</v>
      </c>
      <c r="E188" s="246" t="s">
        <v>1140</v>
      </c>
      <c r="F188" s="247" t="s">
        <v>1141</v>
      </c>
      <c r="G188" s="248" t="s">
        <v>158</v>
      </c>
      <c r="H188" s="249">
        <v>1</v>
      </c>
      <c r="I188" s="250"/>
      <c r="J188" s="251">
        <f>ROUND(I188*H188,2)</f>
        <v>0</v>
      </c>
      <c r="K188" s="252"/>
      <c r="L188" s="253"/>
      <c r="M188" s="254" t="s">
        <v>1</v>
      </c>
      <c r="N188" s="255" t="s">
        <v>39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196</v>
      </c>
      <c r="AT188" s="231" t="s">
        <v>193</v>
      </c>
      <c r="AU188" s="231" t="s">
        <v>84</v>
      </c>
      <c r="AY188" s="17" t="s">
        <v>130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82</v>
      </c>
      <c r="BK188" s="232">
        <f>ROUND(I188*H188,2)</f>
        <v>0</v>
      </c>
      <c r="BL188" s="17" t="s">
        <v>137</v>
      </c>
      <c r="BM188" s="231" t="s">
        <v>1291</v>
      </c>
    </row>
    <row r="189" s="2" customFormat="1" ht="16.5" customHeight="1">
      <c r="A189" s="38"/>
      <c r="B189" s="39"/>
      <c r="C189" s="219" t="s">
        <v>437</v>
      </c>
      <c r="D189" s="219" t="s">
        <v>133</v>
      </c>
      <c r="E189" s="220" t="s">
        <v>1143</v>
      </c>
      <c r="F189" s="221" t="s">
        <v>1144</v>
      </c>
      <c r="G189" s="222" t="s">
        <v>163</v>
      </c>
      <c r="H189" s="223">
        <v>2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39</v>
      </c>
      <c r="O189" s="91"/>
      <c r="P189" s="229">
        <f>O189*H189</f>
        <v>0</v>
      </c>
      <c r="Q189" s="229">
        <v>0.00021000000000000001</v>
      </c>
      <c r="R189" s="229">
        <f>Q189*H189</f>
        <v>0.00042000000000000002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137</v>
      </c>
      <c r="AT189" s="231" t="s">
        <v>133</v>
      </c>
      <c r="AU189" s="231" t="s">
        <v>84</v>
      </c>
      <c r="AY189" s="17" t="s">
        <v>130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82</v>
      </c>
      <c r="BK189" s="232">
        <f>ROUND(I189*H189,2)</f>
        <v>0</v>
      </c>
      <c r="BL189" s="17" t="s">
        <v>137</v>
      </c>
      <c r="BM189" s="231" t="s">
        <v>1292</v>
      </c>
    </row>
    <row r="190" s="2" customFormat="1" ht="33" customHeight="1">
      <c r="A190" s="38"/>
      <c r="B190" s="39"/>
      <c r="C190" s="245" t="s">
        <v>443</v>
      </c>
      <c r="D190" s="245" t="s">
        <v>193</v>
      </c>
      <c r="E190" s="246" t="s">
        <v>1146</v>
      </c>
      <c r="F190" s="247" t="s">
        <v>1147</v>
      </c>
      <c r="G190" s="248" t="s">
        <v>158</v>
      </c>
      <c r="H190" s="249">
        <v>2</v>
      </c>
      <c r="I190" s="250"/>
      <c r="J190" s="251">
        <f>ROUND(I190*H190,2)</f>
        <v>0</v>
      </c>
      <c r="K190" s="252"/>
      <c r="L190" s="253"/>
      <c r="M190" s="254" t="s">
        <v>1</v>
      </c>
      <c r="N190" s="255" t="s">
        <v>39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196</v>
      </c>
      <c r="AT190" s="231" t="s">
        <v>193</v>
      </c>
      <c r="AU190" s="231" t="s">
        <v>84</v>
      </c>
      <c r="AY190" s="17" t="s">
        <v>130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82</v>
      </c>
      <c r="BK190" s="232">
        <f>ROUND(I190*H190,2)</f>
        <v>0</v>
      </c>
      <c r="BL190" s="17" t="s">
        <v>137</v>
      </c>
      <c r="BM190" s="231" t="s">
        <v>1293</v>
      </c>
    </row>
    <row r="191" s="2" customFormat="1" ht="16.5" customHeight="1">
      <c r="A191" s="38"/>
      <c r="B191" s="39"/>
      <c r="C191" s="219" t="s">
        <v>447</v>
      </c>
      <c r="D191" s="219" t="s">
        <v>133</v>
      </c>
      <c r="E191" s="220" t="s">
        <v>1149</v>
      </c>
      <c r="F191" s="221" t="s">
        <v>1150</v>
      </c>
      <c r="G191" s="222" t="s">
        <v>163</v>
      </c>
      <c r="H191" s="223">
        <v>1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39</v>
      </c>
      <c r="O191" s="91"/>
      <c r="P191" s="229">
        <f>O191*H191</f>
        <v>0</v>
      </c>
      <c r="Q191" s="229">
        <v>0.00024000000000000001</v>
      </c>
      <c r="R191" s="229">
        <f>Q191*H191</f>
        <v>0.00024000000000000001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137</v>
      </c>
      <c r="AT191" s="231" t="s">
        <v>133</v>
      </c>
      <c r="AU191" s="231" t="s">
        <v>84</v>
      </c>
      <c r="AY191" s="17" t="s">
        <v>130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82</v>
      </c>
      <c r="BK191" s="232">
        <f>ROUND(I191*H191,2)</f>
        <v>0</v>
      </c>
      <c r="BL191" s="17" t="s">
        <v>137</v>
      </c>
      <c r="BM191" s="231" t="s">
        <v>1294</v>
      </c>
    </row>
    <row r="192" s="2" customFormat="1" ht="33" customHeight="1">
      <c r="A192" s="38"/>
      <c r="B192" s="39"/>
      <c r="C192" s="245" t="s">
        <v>451</v>
      </c>
      <c r="D192" s="245" t="s">
        <v>193</v>
      </c>
      <c r="E192" s="246" t="s">
        <v>1152</v>
      </c>
      <c r="F192" s="247" t="s">
        <v>1153</v>
      </c>
      <c r="G192" s="248" t="s">
        <v>158</v>
      </c>
      <c r="H192" s="249">
        <v>1</v>
      </c>
      <c r="I192" s="250"/>
      <c r="J192" s="251">
        <f>ROUND(I192*H192,2)</f>
        <v>0</v>
      </c>
      <c r="K192" s="252"/>
      <c r="L192" s="253"/>
      <c r="M192" s="254" t="s">
        <v>1</v>
      </c>
      <c r="N192" s="255" t="s">
        <v>39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196</v>
      </c>
      <c r="AT192" s="231" t="s">
        <v>193</v>
      </c>
      <c r="AU192" s="231" t="s">
        <v>84</v>
      </c>
      <c r="AY192" s="17" t="s">
        <v>130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82</v>
      </c>
      <c r="BK192" s="232">
        <f>ROUND(I192*H192,2)</f>
        <v>0</v>
      </c>
      <c r="BL192" s="17" t="s">
        <v>137</v>
      </c>
      <c r="BM192" s="231" t="s">
        <v>1295</v>
      </c>
    </row>
    <row r="193" s="2" customFormat="1" ht="16.5" customHeight="1">
      <c r="A193" s="38"/>
      <c r="B193" s="39"/>
      <c r="C193" s="219" t="s">
        <v>455</v>
      </c>
      <c r="D193" s="219" t="s">
        <v>133</v>
      </c>
      <c r="E193" s="220" t="s">
        <v>1155</v>
      </c>
      <c r="F193" s="221" t="s">
        <v>1156</v>
      </c>
      <c r="G193" s="222" t="s">
        <v>163</v>
      </c>
      <c r="H193" s="223">
        <v>2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39</v>
      </c>
      <c r="O193" s="91"/>
      <c r="P193" s="229">
        <f>O193*H193</f>
        <v>0</v>
      </c>
      <c r="Q193" s="229">
        <v>0.00033</v>
      </c>
      <c r="R193" s="229">
        <f>Q193*H193</f>
        <v>0.00066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137</v>
      </c>
      <c r="AT193" s="231" t="s">
        <v>133</v>
      </c>
      <c r="AU193" s="231" t="s">
        <v>84</v>
      </c>
      <c r="AY193" s="17" t="s">
        <v>130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82</v>
      </c>
      <c r="BK193" s="232">
        <f>ROUND(I193*H193,2)</f>
        <v>0</v>
      </c>
      <c r="BL193" s="17" t="s">
        <v>137</v>
      </c>
      <c r="BM193" s="231" t="s">
        <v>1296</v>
      </c>
    </row>
    <row r="194" s="2" customFormat="1" ht="33" customHeight="1">
      <c r="A194" s="38"/>
      <c r="B194" s="39"/>
      <c r="C194" s="245" t="s">
        <v>459</v>
      </c>
      <c r="D194" s="245" t="s">
        <v>193</v>
      </c>
      <c r="E194" s="246" t="s">
        <v>1297</v>
      </c>
      <c r="F194" s="247" t="s">
        <v>1298</v>
      </c>
      <c r="G194" s="248" t="s">
        <v>158</v>
      </c>
      <c r="H194" s="249">
        <v>2</v>
      </c>
      <c r="I194" s="250"/>
      <c r="J194" s="251">
        <f>ROUND(I194*H194,2)</f>
        <v>0</v>
      </c>
      <c r="K194" s="252"/>
      <c r="L194" s="253"/>
      <c r="M194" s="254" t="s">
        <v>1</v>
      </c>
      <c r="N194" s="255" t="s">
        <v>39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196</v>
      </c>
      <c r="AT194" s="231" t="s">
        <v>193</v>
      </c>
      <c r="AU194" s="231" t="s">
        <v>84</v>
      </c>
      <c r="AY194" s="17" t="s">
        <v>130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82</v>
      </c>
      <c r="BK194" s="232">
        <f>ROUND(I194*H194,2)</f>
        <v>0</v>
      </c>
      <c r="BL194" s="17" t="s">
        <v>137</v>
      </c>
      <c r="BM194" s="231" t="s">
        <v>1299</v>
      </c>
    </row>
    <row r="195" s="2" customFormat="1" ht="16.5" customHeight="1">
      <c r="A195" s="38"/>
      <c r="B195" s="39"/>
      <c r="C195" s="219" t="s">
        <v>463</v>
      </c>
      <c r="D195" s="219" t="s">
        <v>133</v>
      </c>
      <c r="E195" s="220" t="s">
        <v>1161</v>
      </c>
      <c r="F195" s="221" t="s">
        <v>1162</v>
      </c>
      <c r="G195" s="222" t="s">
        <v>163</v>
      </c>
      <c r="H195" s="223">
        <v>1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39</v>
      </c>
      <c r="O195" s="91"/>
      <c r="P195" s="229">
        <f>O195*H195</f>
        <v>0</v>
      </c>
      <c r="Q195" s="229">
        <v>0.00014999999999999999</v>
      </c>
      <c r="R195" s="229">
        <f>Q195*H195</f>
        <v>0.00014999999999999999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137</v>
      </c>
      <c r="AT195" s="231" t="s">
        <v>133</v>
      </c>
      <c r="AU195" s="231" t="s">
        <v>84</v>
      </c>
      <c r="AY195" s="17" t="s">
        <v>130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82</v>
      </c>
      <c r="BK195" s="232">
        <f>ROUND(I195*H195,2)</f>
        <v>0</v>
      </c>
      <c r="BL195" s="17" t="s">
        <v>137</v>
      </c>
      <c r="BM195" s="231" t="s">
        <v>1300</v>
      </c>
    </row>
    <row r="196" s="2" customFormat="1" ht="33" customHeight="1">
      <c r="A196" s="38"/>
      <c r="B196" s="39"/>
      <c r="C196" s="245" t="s">
        <v>467</v>
      </c>
      <c r="D196" s="245" t="s">
        <v>193</v>
      </c>
      <c r="E196" s="246" t="s">
        <v>1164</v>
      </c>
      <c r="F196" s="247" t="s">
        <v>1165</v>
      </c>
      <c r="G196" s="248" t="s">
        <v>186</v>
      </c>
      <c r="H196" s="249">
        <v>1</v>
      </c>
      <c r="I196" s="250"/>
      <c r="J196" s="251">
        <f>ROUND(I196*H196,2)</f>
        <v>0</v>
      </c>
      <c r="K196" s="252"/>
      <c r="L196" s="253"/>
      <c r="M196" s="254" t="s">
        <v>1</v>
      </c>
      <c r="N196" s="255" t="s">
        <v>39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196</v>
      </c>
      <c r="AT196" s="231" t="s">
        <v>193</v>
      </c>
      <c r="AU196" s="231" t="s">
        <v>84</v>
      </c>
      <c r="AY196" s="17" t="s">
        <v>130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82</v>
      </c>
      <c r="BK196" s="232">
        <f>ROUND(I196*H196,2)</f>
        <v>0</v>
      </c>
      <c r="BL196" s="17" t="s">
        <v>137</v>
      </c>
      <c r="BM196" s="231" t="s">
        <v>1301</v>
      </c>
    </row>
    <row r="197" s="2" customFormat="1" ht="16.5" customHeight="1">
      <c r="A197" s="38"/>
      <c r="B197" s="39"/>
      <c r="C197" s="219" t="s">
        <v>471</v>
      </c>
      <c r="D197" s="219" t="s">
        <v>133</v>
      </c>
      <c r="E197" s="220" t="s">
        <v>1167</v>
      </c>
      <c r="F197" s="221" t="s">
        <v>1168</v>
      </c>
      <c r="G197" s="222" t="s">
        <v>163</v>
      </c>
      <c r="H197" s="223">
        <v>3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39</v>
      </c>
      <c r="O197" s="91"/>
      <c r="P197" s="229">
        <f>O197*H197</f>
        <v>0</v>
      </c>
      <c r="Q197" s="229">
        <v>0.00022000000000000001</v>
      </c>
      <c r="R197" s="229">
        <f>Q197*H197</f>
        <v>0.00066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137</v>
      </c>
      <c r="AT197" s="231" t="s">
        <v>133</v>
      </c>
      <c r="AU197" s="231" t="s">
        <v>84</v>
      </c>
      <c r="AY197" s="17" t="s">
        <v>130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82</v>
      </c>
      <c r="BK197" s="232">
        <f>ROUND(I197*H197,2)</f>
        <v>0</v>
      </c>
      <c r="BL197" s="17" t="s">
        <v>137</v>
      </c>
      <c r="BM197" s="231" t="s">
        <v>1302</v>
      </c>
    </row>
    <row r="198" s="13" customFormat="1">
      <c r="A198" s="13"/>
      <c r="B198" s="233"/>
      <c r="C198" s="234"/>
      <c r="D198" s="235" t="s">
        <v>173</v>
      </c>
      <c r="E198" s="236" t="s">
        <v>1</v>
      </c>
      <c r="F198" s="237" t="s">
        <v>1303</v>
      </c>
      <c r="G198" s="234"/>
      <c r="H198" s="238">
        <v>3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173</v>
      </c>
      <c r="AU198" s="244" t="s">
        <v>84</v>
      </c>
      <c r="AV198" s="13" t="s">
        <v>84</v>
      </c>
      <c r="AW198" s="13" t="s">
        <v>31</v>
      </c>
      <c r="AX198" s="13" t="s">
        <v>82</v>
      </c>
      <c r="AY198" s="244" t="s">
        <v>130</v>
      </c>
    </row>
    <row r="199" s="2" customFormat="1" ht="33" customHeight="1">
      <c r="A199" s="38"/>
      <c r="B199" s="39"/>
      <c r="C199" s="245" t="s">
        <v>475</v>
      </c>
      <c r="D199" s="245" t="s">
        <v>193</v>
      </c>
      <c r="E199" s="246" t="s">
        <v>1170</v>
      </c>
      <c r="F199" s="247" t="s">
        <v>1171</v>
      </c>
      <c r="G199" s="248" t="s">
        <v>186</v>
      </c>
      <c r="H199" s="249">
        <v>2</v>
      </c>
      <c r="I199" s="250"/>
      <c r="J199" s="251">
        <f>ROUND(I199*H199,2)</f>
        <v>0</v>
      </c>
      <c r="K199" s="252"/>
      <c r="L199" s="253"/>
      <c r="M199" s="254" t="s">
        <v>1</v>
      </c>
      <c r="N199" s="255" t="s">
        <v>39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196</v>
      </c>
      <c r="AT199" s="231" t="s">
        <v>193</v>
      </c>
      <c r="AU199" s="231" t="s">
        <v>84</v>
      </c>
      <c r="AY199" s="17" t="s">
        <v>130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82</v>
      </c>
      <c r="BK199" s="232">
        <f>ROUND(I199*H199,2)</f>
        <v>0</v>
      </c>
      <c r="BL199" s="17" t="s">
        <v>137</v>
      </c>
      <c r="BM199" s="231" t="s">
        <v>1304</v>
      </c>
    </row>
    <row r="200" s="2" customFormat="1" ht="24.15" customHeight="1">
      <c r="A200" s="38"/>
      <c r="B200" s="39"/>
      <c r="C200" s="245" t="s">
        <v>479</v>
      </c>
      <c r="D200" s="245" t="s">
        <v>193</v>
      </c>
      <c r="E200" s="246" t="s">
        <v>1305</v>
      </c>
      <c r="F200" s="247" t="s">
        <v>1306</v>
      </c>
      <c r="G200" s="248" t="s">
        <v>158</v>
      </c>
      <c r="H200" s="249">
        <v>1</v>
      </c>
      <c r="I200" s="250"/>
      <c r="J200" s="251">
        <f>ROUND(I200*H200,2)</f>
        <v>0</v>
      </c>
      <c r="K200" s="252"/>
      <c r="L200" s="253"/>
      <c r="M200" s="254" t="s">
        <v>1</v>
      </c>
      <c r="N200" s="255" t="s">
        <v>39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196</v>
      </c>
      <c r="AT200" s="231" t="s">
        <v>193</v>
      </c>
      <c r="AU200" s="231" t="s">
        <v>84</v>
      </c>
      <c r="AY200" s="17" t="s">
        <v>130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82</v>
      </c>
      <c r="BK200" s="232">
        <f>ROUND(I200*H200,2)</f>
        <v>0</v>
      </c>
      <c r="BL200" s="17" t="s">
        <v>137</v>
      </c>
      <c r="BM200" s="231" t="s">
        <v>1307</v>
      </c>
    </row>
    <row r="201" s="2" customFormat="1" ht="16.5" customHeight="1">
      <c r="A201" s="38"/>
      <c r="B201" s="39"/>
      <c r="C201" s="219" t="s">
        <v>483</v>
      </c>
      <c r="D201" s="219" t="s">
        <v>133</v>
      </c>
      <c r="E201" s="220" t="s">
        <v>1308</v>
      </c>
      <c r="F201" s="221" t="s">
        <v>1309</v>
      </c>
      <c r="G201" s="222" t="s">
        <v>163</v>
      </c>
      <c r="H201" s="223">
        <v>2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39</v>
      </c>
      <c r="O201" s="91"/>
      <c r="P201" s="229">
        <f>O201*H201</f>
        <v>0</v>
      </c>
      <c r="Q201" s="229">
        <v>0.00031</v>
      </c>
      <c r="R201" s="229">
        <f>Q201*H201</f>
        <v>0.00062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137</v>
      </c>
      <c r="AT201" s="231" t="s">
        <v>133</v>
      </c>
      <c r="AU201" s="231" t="s">
        <v>84</v>
      </c>
      <c r="AY201" s="17" t="s">
        <v>130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82</v>
      </c>
      <c r="BK201" s="232">
        <f>ROUND(I201*H201,2)</f>
        <v>0</v>
      </c>
      <c r="BL201" s="17" t="s">
        <v>137</v>
      </c>
      <c r="BM201" s="231" t="s">
        <v>1310</v>
      </c>
    </row>
    <row r="202" s="2" customFormat="1" ht="24.15" customHeight="1">
      <c r="A202" s="38"/>
      <c r="B202" s="39"/>
      <c r="C202" s="245" t="s">
        <v>487</v>
      </c>
      <c r="D202" s="245" t="s">
        <v>193</v>
      </c>
      <c r="E202" s="246" t="s">
        <v>1311</v>
      </c>
      <c r="F202" s="247" t="s">
        <v>1312</v>
      </c>
      <c r="G202" s="248" t="s">
        <v>158</v>
      </c>
      <c r="H202" s="249">
        <v>2</v>
      </c>
      <c r="I202" s="250"/>
      <c r="J202" s="251">
        <f>ROUND(I202*H202,2)</f>
        <v>0</v>
      </c>
      <c r="K202" s="252"/>
      <c r="L202" s="253"/>
      <c r="M202" s="254" t="s">
        <v>1</v>
      </c>
      <c r="N202" s="255" t="s">
        <v>39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196</v>
      </c>
      <c r="AT202" s="231" t="s">
        <v>193</v>
      </c>
      <c r="AU202" s="231" t="s">
        <v>84</v>
      </c>
      <c r="AY202" s="17" t="s">
        <v>130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82</v>
      </c>
      <c r="BK202" s="232">
        <f>ROUND(I202*H202,2)</f>
        <v>0</v>
      </c>
      <c r="BL202" s="17" t="s">
        <v>137</v>
      </c>
      <c r="BM202" s="231" t="s">
        <v>1313</v>
      </c>
    </row>
    <row r="203" s="2" customFormat="1" ht="16.5" customHeight="1">
      <c r="A203" s="38"/>
      <c r="B203" s="39"/>
      <c r="C203" s="219" t="s">
        <v>491</v>
      </c>
      <c r="D203" s="219" t="s">
        <v>133</v>
      </c>
      <c r="E203" s="220" t="s">
        <v>476</v>
      </c>
      <c r="F203" s="221" t="s">
        <v>477</v>
      </c>
      <c r="G203" s="222" t="s">
        <v>163</v>
      </c>
      <c r="H203" s="223">
        <v>8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39</v>
      </c>
      <c r="O203" s="91"/>
      <c r="P203" s="229">
        <f>O203*H203</f>
        <v>0</v>
      </c>
      <c r="Q203" s="229">
        <v>0.00024000000000000001</v>
      </c>
      <c r="R203" s="229">
        <f>Q203*H203</f>
        <v>0.0019200000000000001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137</v>
      </c>
      <c r="AT203" s="231" t="s">
        <v>133</v>
      </c>
      <c r="AU203" s="231" t="s">
        <v>84</v>
      </c>
      <c r="AY203" s="17" t="s">
        <v>130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82</v>
      </c>
      <c r="BK203" s="232">
        <f>ROUND(I203*H203,2)</f>
        <v>0</v>
      </c>
      <c r="BL203" s="17" t="s">
        <v>137</v>
      </c>
      <c r="BM203" s="231" t="s">
        <v>1314</v>
      </c>
    </row>
    <row r="204" s="2" customFormat="1" ht="24.15" customHeight="1">
      <c r="A204" s="38"/>
      <c r="B204" s="39"/>
      <c r="C204" s="219" t="s">
        <v>497</v>
      </c>
      <c r="D204" s="219" t="s">
        <v>133</v>
      </c>
      <c r="E204" s="220" t="s">
        <v>1179</v>
      </c>
      <c r="F204" s="221" t="s">
        <v>1180</v>
      </c>
      <c r="G204" s="222" t="s">
        <v>163</v>
      </c>
      <c r="H204" s="223">
        <v>1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39</v>
      </c>
      <c r="O204" s="91"/>
      <c r="P204" s="229">
        <f>O204*H204</f>
        <v>0</v>
      </c>
      <c r="Q204" s="229">
        <v>0.00052999999999999998</v>
      </c>
      <c r="R204" s="229">
        <f>Q204*H204</f>
        <v>0.00052999999999999998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137</v>
      </c>
      <c r="AT204" s="231" t="s">
        <v>133</v>
      </c>
      <c r="AU204" s="231" t="s">
        <v>84</v>
      </c>
      <c r="AY204" s="17" t="s">
        <v>130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82</v>
      </c>
      <c r="BK204" s="232">
        <f>ROUND(I204*H204,2)</f>
        <v>0</v>
      </c>
      <c r="BL204" s="17" t="s">
        <v>137</v>
      </c>
      <c r="BM204" s="231" t="s">
        <v>1315</v>
      </c>
    </row>
    <row r="205" s="2" customFormat="1" ht="24.15" customHeight="1">
      <c r="A205" s="38"/>
      <c r="B205" s="39"/>
      <c r="C205" s="219" t="s">
        <v>501</v>
      </c>
      <c r="D205" s="219" t="s">
        <v>133</v>
      </c>
      <c r="E205" s="220" t="s">
        <v>1182</v>
      </c>
      <c r="F205" s="221" t="s">
        <v>1183</v>
      </c>
      <c r="G205" s="222" t="s">
        <v>163</v>
      </c>
      <c r="H205" s="223">
        <v>2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39</v>
      </c>
      <c r="O205" s="91"/>
      <c r="P205" s="229">
        <f>O205*H205</f>
        <v>0</v>
      </c>
      <c r="Q205" s="229">
        <v>0.00084000000000000003</v>
      </c>
      <c r="R205" s="229">
        <f>Q205*H205</f>
        <v>0.0016800000000000001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137</v>
      </c>
      <c r="AT205" s="231" t="s">
        <v>133</v>
      </c>
      <c r="AU205" s="231" t="s">
        <v>84</v>
      </c>
      <c r="AY205" s="17" t="s">
        <v>130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82</v>
      </c>
      <c r="BK205" s="232">
        <f>ROUND(I205*H205,2)</f>
        <v>0</v>
      </c>
      <c r="BL205" s="17" t="s">
        <v>137</v>
      </c>
      <c r="BM205" s="231" t="s">
        <v>1316</v>
      </c>
    </row>
    <row r="206" s="2" customFormat="1" ht="24.15" customHeight="1">
      <c r="A206" s="38"/>
      <c r="B206" s="39"/>
      <c r="C206" s="219" t="s">
        <v>505</v>
      </c>
      <c r="D206" s="219" t="s">
        <v>133</v>
      </c>
      <c r="E206" s="220" t="s">
        <v>1317</v>
      </c>
      <c r="F206" s="221" t="s">
        <v>1318</v>
      </c>
      <c r="G206" s="222" t="s">
        <v>163</v>
      </c>
      <c r="H206" s="223">
        <v>1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39</v>
      </c>
      <c r="O206" s="91"/>
      <c r="P206" s="229">
        <f>O206*H206</f>
        <v>0</v>
      </c>
      <c r="Q206" s="229">
        <v>0.00051999999999999995</v>
      </c>
      <c r="R206" s="229">
        <f>Q206*H206</f>
        <v>0.00051999999999999995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137</v>
      </c>
      <c r="AT206" s="231" t="s">
        <v>133</v>
      </c>
      <c r="AU206" s="231" t="s">
        <v>84</v>
      </c>
      <c r="AY206" s="17" t="s">
        <v>130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82</v>
      </c>
      <c r="BK206" s="232">
        <f>ROUND(I206*H206,2)</f>
        <v>0</v>
      </c>
      <c r="BL206" s="17" t="s">
        <v>137</v>
      </c>
      <c r="BM206" s="231" t="s">
        <v>1319</v>
      </c>
    </row>
    <row r="207" s="2" customFormat="1" ht="24.15" customHeight="1">
      <c r="A207" s="38"/>
      <c r="B207" s="39"/>
      <c r="C207" s="219" t="s">
        <v>509</v>
      </c>
      <c r="D207" s="219" t="s">
        <v>133</v>
      </c>
      <c r="E207" s="220" t="s">
        <v>1185</v>
      </c>
      <c r="F207" s="221" t="s">
        <v>1186</v>
      </c>
      <c r="G207" s="222" t="s">
        <v>163</v>
      </c>
      <c r="H207" s="223">
        <v>2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39</v>
      </c>
      <c r="O207" s="91"/>
      <c r="P207" s="229">
        <f>O207*H207</f>
        <v>0</v>
      </c>
      <c r="Q207" s="229">
        <v>0.00077999999999999999</v>
      </c>
      <c r="R207" s="229">
        <f>Q207*H207</f>
        <v>0.00156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137</v>
      </c>
      <c r="AT207" s="231" t="s">
        <v>133</v>
      </c>
      <c r="AU207" s="231" t="s">
        <v>84</v>
      </c>
      <c r="AY207" s="17" t="s">
        <v>130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82</v>
      </c>
      <c r="BK207" s="232">
        <f>ROUND(I207*H207,2)</f>
        <v>0</v>
      </c>
      <c r="BL207" s="17" t="s">
        <v>137</v>
      </c>
      <c r="BM207" s="231" t="s">
        <v>1320</v>
      </c>
    </row>
    <row r="208" s="2" customFormat="1" ht="24.15" customHeight="1">
      <c r="A208" s="38"/>
      <c r="B208" s="39"/>
      <c r="C208" s="219" t="s">
        <v>513</v>
      </c>
      <c r="D208" s="219" t="s">
        <v>133</v>
      </c>
      <c r="E208" s="220" t="s">
        <v>480</v>
      </c>
      <c r="F208" s="221" t="s">
        <v>481</v>
      </c>
      <c r="G208" s="222" t="s">
        <v>163</v>
      </c>
      <c r="H208" s="223">
        <v>26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39</v>
      </c>
      <c r="O208" s="91"/>
      <c r="P208" s="229">
        <f>O208*H208</f>
        <v>0</v>
      </c>
      <c r="Q208" s="229">
        <v>0.00027</v>
      </c>
      <c r="R208" s="229">
        <f>Q208*H208</f>
        <v>0.0070200000000000002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137</v>
      </c>
      <c r="AT208" s="231" t="s">
        <v>133</v>
      </c>
      <c r="AU208" s="231" t="s">
        <v>84</v>
      </c>
      <c r="AY208" s="17" t="s">
        <v>130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82</v>
      </c>
      <c r="BK208" s="232">
        <f>ROUND(I208*H208,2)</f>
        <v>0</v>
      </c>
      <c r="BL208" s="17" t="s">
        <v>137</v>
      </c>
      <c r="BM208" s="231" t="s">
        <v>1321</v>
      </c>
    </row>
    <row r="209" s="13" customFormat="1">
      <c r="A209" s="13"/>
      <c r="B209" s="233"/>
      <c r="C209" s="234"/>
      <c r="D209" s="235" t="s">
        <v>173</v>
      </c>
      <c r="E209" s="236" t="s">
        <v>1</v>
      </c>
      <c r="F209" s="237" t="s">
        <v>235</v>
      </c>
      <c r="G209" s="234"/>
      <c r="H209" s="238">
        <v>24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173</v>
      </c>
      <c r="AU209" s="244" t="s">
        <v>84</v>
      </c>
      <c r="AV209" s="13" t="s">
        <v>84</v>
      </c>
      <c r="AW209" s="13" t="s">
        <v>31</v>
      </c>
      <c r="AX209" s="13" t="s">
        <v>74</v>
      </c>
      <c r="AY209" s="244" t="s">
        <v>130</v>
      </c>
    </row>
    <row r="210" s="13" customFormat="1">
      <c r="A210" s="13"/>
      <c r="B210" s="233"/>
      <c r="C210" s="234"/>
      <c r="D210" s="235" t="s">
        <v>173</v>
      </c>
      <c r="E210" s="236" t="s">
        <v>1</v>
      </c>
      <c r="F210" s="237" t="s">
        <v>84</v>
      </c>
      <c r="G210" s="234"/>
      <c r="H210" s="238">
        <v>2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173</v>
      </c>
      <c r="AU210" s="244" t="s">
        <v>84</v>
      </c>
      <c r="AV210" s="13" t="s">
        <v>84</v>
      </c>
      <c r="AW210" s="13" t="s">
        <v>31</v>
      </c>
      <c r="AX210" s="13" t="s">
        <v>74</v>
      </c>
      <c r="AY210" s="244" t="s">
        <v>130</v>
      </c>
    </row>
    <row r="211" s="15" customFormat="1">
      <c r="A211" s="15"/>
      <c r="B211" s="272"/>
      <c r="C211" s="273"/>
      <c r="D211" s="235" t="s">
        <v>173</v>
      </c>
      <c r="E211" s="274" t="s">
        <v>1</v>
      </c>
      <c r="F211" s="275" t="s">
        <v>709</v>
      </c>
      <c r="G211" s="273"/>
      <c r="H211" s="276">
        <v>26</v>
      </c>
      <c r="I211" s="277"/>
      <c r="J211" s="273"/>
      <c r="K211" s="273"/>
      <c r="L211" s="278"/>
      <c r="M211" s="279"/>
      <c r="N211" s="280"/>
      <c r="O211" s="280"/>
      <c r="P211" s="280"/>
      <c r="Q211" s="280"/>
      <c r="R211" s="280"/>
      <c r="S211" s="280"/>
      <c r="T211" s="281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2" t="s">
        <v>173</v>
      </c>
      <c r="AU211" s="282" t="s">
        <v>84</v>
      </c>
      <c r="AV211" s="15" t="s">
        <v>146</v>
      </c>
      <c r="AW211" s="15" t="s">
        <v>31</v>
      </c>
      <c r="AX211" s="15" t="s">
        <v>82</v>
      </c>
      <c r="AY211" s="282" t="s">
        <v>130</v>
      </c>
    </row>
    <row r="212" s="2" customFormat="1" ht="16.5" customHeight="1">
      <c r="A212" s="38"/>
      <c r="B212" s="39"/>
      <c r="C212" s="219" t="s">
        <v>517</v>
      </c>
      <c r="D212" s="219" t="s">
        <v>133</v>
      </c>
      <c r="E212" s="220" t="s">
        <v>1322</v>
      </c>
      <c r="F212" s="221" t="s">
        <v>1323</v>
      </c>
      <c r="G212" s="222" t="s">
        <v>163</v>
      </c>
      <c r="H212" s="223">
        <v>2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39</v>
      </c>
      <c r="O212" s="91"/>
      <c r="P212" s="229">
        <f>O212*H212</f>
        <v>0</v>
      </c>
      <c r="Q212" s="229">
        <v>0.00034000000000000002</v>
      </c>
      <c r="R212" s="229">
        <f>Q212*H212</f>
        <v>0.00068000000000000005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137</v>
      </c>
      <c r="AT212" s="231" t="s">
        <v>133</v>
      </c>
      <c r="AU212" s="231" t="s">
        <v>84</v>
      </c>
      <c r="AY212" s="17" t="s">
        <v>130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82</v>
      </c>
      <c r="BK212" s="232">
        <f>ROUND(I212*H212,2)</f>
        <v>0</v>
      </c>
      <c r="BL212" s="17" t="s">
        <v>137</v>
      </c>
      <c r="BM212" s="231" t="s">
        <v>1324</v>
      </c>
    </row>
    <row r="213" s="2" customFormat="1" ht="16.5" customHeight="1">
      <c r="A213" s="38"/>
      <c r="B213" s="39"/>
      <c r="C213" s="219" t="s">
        <v>521</v>
      </c>
      <c r="D213" s="219" t="s">
        <v>133</v>
      </c>
      <c r="E213" s="220" t="s">
        <v>484</v>
      </c>
      <c r="F213" s="221" t="s">
        <v>485</v>
      </c>
      <c r="G213" s="222" t="s">
        <v>163</v>
      </c>
      <c r="H213" s="223">
        <v>3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39</v>
      </c>
      <c r="O213" s="91"/>
      <c r="P213" s="229">
        <f>O213*H213</f>
        <v>0</v>
      </c>
      <c r="Q213" s="229">
        <v>0.00050000000000000001</v>
      </c>
      <c r="R213" s="229">
        <f>Q213*H213</f>
        <v>0.0015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137</v>
      </c>
      <c r="AT213" s="231" t="s">
        <v>133</v>
      </c>
      <c r="AU213" s="231" t="s">
        <v>84</v>
      </c>
      <c r="AY213" s="17" t="s">
        <v>130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82</v>
      </c>
      <c r="BK213" s="232">
        <f>ROUND(I213*H213,2)</f>
        <v>0</v>
      </c>
      <c r="BL213" s="17" t="s">
        <v>137</v>
      </c>
      <c r="BM213" s="231" t="s">
        <v>1325</v>
      </c>
    </row>
    <row r="214" s="2" customFormat="1" ht="16.5" customHeight="1">
      <c r="A214" s="38"/>
      <c r="B214" s="39"/>
      <c r="C214" s="219" t="s">
        <v>525</v>
      </c>
      <c r="D214" s="219" t="s">
        <v>133</v>
      </c>
      <c r="E214" s="220" t="s">
        <v>1190</v>
      </c>
      <c r="F214" s="221" t="s">
        <v>1191</v>
      </c>
      <c r="G214" s="222" t="s">
        <v>163</v>
      </c>
      <c r="H214" s="223">
        <v>6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39</v>
      </c>
      <c r="O214" s="91"/>
      <c r="P214" s="229">
        <f>O214*H214</f>
        <v>0</v>
      </c>
      <c r="Q214" s="229">
        <v>0.00069999999999999999</v>
      </c>
      <c r="R214" s="229">
        <f>Q214*H214</f>
        <v>0.0041999999999999997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137</v>
      </c>
      <c r="AT214" s="231" t="s">
        <v>133</v>
      </c>
      <c r="AU214" s="231" t="s">
        <v>84</v>
      </c>
      <c r="AY214" s="17" t="s">
        <v>130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82</v>
      </c>
      <c r="BK214" s="232">
        <f>ROUND(I214*H214,2)</f>
        <v>0</v>
      </c>
      <c r="BL214" s="17" t="s">
        <v>137</v>
      </c>
      <c r="BM214" s="231" t="s">
        <v>1326</v>
      </c>
    </row>
    <row r="215" s="2" customFormat="1" ht="16.5" customHeight="1">
      <c r="A215" s="38"/>
      <c r="B215" s="39"/>
      <c r="C215" s="219" t="s">
        <v>529</v>
      </c>
      <c r="D215" s="219" t="s">
        <v>133</v>
      </c>
      <c r="E215" s="220" t="s">
        <v>1327</v>
      </c>
      <c r="F215" s="221" t="s">
        <v>1328</v>
      </c>
      <c r="G215" s="222" t="s">
        <v>163</v>
      </c>
      <c r="H215" s="223">
        <v>3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39</v>
      </c>
      <c r="O215" s="91"/>
      <c r="P215" s="229">
        <f>O215*H215</f>
        <v>0</v>
      </c>
      <c r="Q215" s="229">
        <v>0.00107</v>
      </c>
      <c r="R215" s="229">
        <f>Q215*H215</f>
        <v>0.0032100000000000002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137</v>
      </c>
      <c r="AT215" s="231" t="s">
        <v>133</v>
      </c>
      <c r="AU215" s="231" t="s">
        <v>84</v>
      </c>
      <c r="AY215" s="17" t="s">
        <v>130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82</v>
      </c>
      <c r="BK215" s="232">
        <f>ROUND(I215*H215,2)</f>
        <v>0</v>
      </c>
      <c r="BL215" s="17" t="s">
        <v>137</v>
      </c>
      <c r="BM215" s="231" t="s">
        <v>1329</v>
      </c>
    </row>
    <row r="216" s="2" customFormat="1" ht="16.5" customHeight="1">
      <c r="A216" s="38"/>
      <c r="B216" s="39"/>
      <c r="C216" s="219" t="s">
        <v>533</v>
      </c>
      <c r="D216" s="219" t="s">
        <v>133</v>
      </c>
      <c r="E216" s="220" t="s">
        <v>1193</v>
      </c>
      <c r="F216" s="221" t="s">
        <v>1194</v>
      </c>
      <c r="G216" s="222" t="s">
        <v>163</v>
      </c>
      <c r="H216" s="223">
        <v>8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39</v>
      </c>
      <c r="O216" s="91"/>
      <c r="P216" s="229">
        <f>O216*H216</f>
        <v>0</v>
      </c>
      <c r="Q216" s="229">
        <v>0.0016800000000000001</v>
      </c>
      <c r="R216" s="229">
        <f>Q216*H216</f>
        <v>0.013440000000000001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137</v>
      </c>
      <c r="AT216" s="231" t="s">
        <v>133</v>
      </c>
      <c r="AU216" s="231" t="s">
        <v>84</v>
      </c>
      <c r="AY216" s="17" t="s">
        <v>130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82</v>
      </c>
      <c r="BK216" s="232">
        <f>ROUND(I216*H216,2)</f>
        <v>0</v>
      </c>
      <c r="BL216" s="17" t="s">
        <v>137</v>
      </c>
      <c r="BM216" s="231" t="s">
        <v>1330</v>
      </c>
    </row>
    <row r="217" s="2" customFormat="1" ht="16.5" customHeight="1">
      <c r="A217" s="38"/>
      <c r="B217" s="39"/>
      <c r="C217" s="219" t="s">
        <v>537</v>
      </c>
      <c r="D217" s="219" t="s">
        <v>133</v>
      </c>
      <c r="E217" s="220" t="s">
        <v>1331</v>
      </c>
      <c r="F217" s="221" t="s">
        <v>1332</v>
      </c>
      <c r="G217" s="222" t="s">
        <v>163</v>
      </c>
      <c r="H217" s="223">
        <v>2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39</v>
      </c>
      <c r="O217" s="91"/>
      <c r="P217" s="229">
        <f>O217*H217</f>
        <v>0</v>
      </c>
      <c r="Q217" s="229">
        <v>0.00055999999999999995</v>
      </c>
      <c r="R217" s="229">
        <f>Q217*H217</f>
        <v>0.0011199999999999999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137</v>
      </c>
      <c r="AT217" s="231" t="s">
        <v>133</v>
      </c>
      <c r="AU217" s="231" t="s">
        <v>84</v>
      </c>
      <c r="AY217" s="17" t="s">
        <v>130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82</v>
      </c>
      <c r="BK217" s="232">
        <f>ROUND(I217*H217,2)</f>
        <v>0</v>
      </c>
      <c r="BL217" s="17" t="s">
        <v>137</v>
      </c>
      <c r="BM217" s="231" t="s">
        <v>1333</v>
      </c>
    </row>
    <row r="218" s="2" customFormat="1" ht="16.5" customHeight="1">
      <c r="A218" s="38"/>
      <c r="B218" s="39"/>
      <c r="C218" s="219" t="s">
        <v>541</v>
      </c>
      <c r="D218" s="219" t="s">
        <v>133</v>
      </c>
      <c r="E218" s="220" t="s">
        <v>1334</v>
      </c>
      <c r="F218" s="221" t="s">
        <v>1335</v>
      </c>
      <c r="G218" s="222" t="s">
        <v>163</v>
      </c>
      <c r="H218" s="223">
        <v>1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39</v>
      </c>
      <c r="O218" s="91"/>
      <c r="P218" s="229">
        <f>O218*H218</f>
        <v>0</v>
      </c>
      <c r="Q218" s="229">
        <v>0.00147</v>
      </c>
      <c r="R218" s="229">
        <f>Q218*H218</f>
        <v>0.00147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137</v>
      </c>
      <c r="AT218" s="231" t="s">
        <v>133</v>
      </c>
      <c r="AU218" s="231" t="s">
        <v>84</v>
      </c>
      <c r="AY218" s="17" t="s">
        <v>130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82</v>
      </c>
      <c r="BK218" s="232">
        <f>ROUND(I218*H218,2)</f>
        <v>0</v>
      </c>
      <c r="BL218" s="17" t="s">
        <v>137</v>
      </c>
      <c r="BM218" s="231" t="s">
        <v>1336</v>
      </c>
    </row>
    <row r="219" s="2" customFormat="1" ht="21.75" customHeight="1">
      <c r="A219" s="38"/>
      <c r="B219" s="39"/>
      <c r="C219" s="219" t="s">
        <v>545</v>
      </c>
      <c r="D219" s="219" t="s">
        <v>133</v>
      </c>
      <c r="E219" s="220" t="s">
        <v>488</v>
      </c>
      <c r="F219" s="221" t="s">
        <v>489</v>
      </c>
      <c r="G219" s="222" t="s">
        <v>163</v>
      </c>
      <c r="H219" s="223">
        <v>12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39</v>
      </c>
      <c r="O219" s="91"/>
      <c r="P219" s="229">
        <f>O219*H219</f>
        <v>0</v>
      </c>
      <c r="Q219" s="229">
        <v>0.00147</v>
      </c>
      <c r="R219" s="229">
        <f>Q219*H219</f>
        <v>0.017639999999999999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137</v>
      </c>
      <c r="AT219" s="231" t="s">
        <v>133</v>
      </c>
      <c r="AU219" s="231" t="s">
        <v>84</v>
      </c>
      <c r="AY219" s="17" t="s">
        <v>130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82</v>
      </c>
      <c r="BK219" s="232">
        <f>ROUND(I219*H219,2)</f>
        <v>0</v>
      </c>
      <c r="BL219" s="17" t="s">
        <v>137</v>
      </c>
      <c r="BM219" s="231" t="s">
        <v>1337</v>
      </c>
    </row>
    <row r="220" s="2" customFormat="1" ht="24.15" customHeight="1">
      <c r="A220" s="38"/>
      <c r="B220" s="39"/>
      <c r="C220" s="219" t="s">
        <v>549</v>
      </c>
      <c r="D220" s="219" t="s">
        <v>133</v>
      </c>
      <c r="E220" s="220" t="s">
        <v>492</v>
      </c>
      <c r="F220" s="221" t="s">
        <v>1196</v>
      </c>
      <c r="G220" s="222" t="s">
        <v>220</v>
      </c>
      <c r="H220" s="256"/>
      <c r="I220" s="224"/>
      <c r="J220" s="225">
        <f>ROUND(I220*H220,2)</f>
        <v>0</v>
      </c>
      <c r="K220" s="226"/>
      <c r="L220" s="44"/>
      <c r="M220" s="227" t="s">
        <v>1</v>
      </c>
      <c r="N220" s="228" t="s">
        <v>39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137</v>
      </c>
      <c r="AT220" s="231" t="s">
        <v>133</v>
      </c>
      <c r="AU220" s="231" t="s">
        <v>84</v>
      </c>
      <c r="AY220" s="17" t="s">
        <v>130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82</v>
      </c>
      <c r="BK220" s="232">
        <f>ROUND(I220*H220,2)</f>
        <v>0</v>
      </c>
      <c r="BL220" s="17" t="s">
        <v>137</v>
      </c>
      <c r="BM220" s="231" t="s">
        <v>1338</v>
      </c>
    </row>
    <row r="221" s="12" customFormat="1" ht="25.92" customHeight="1">
      <c r="A221" s="12"/>
      <c r="B221" s="203"/>
      <c r="C221" s="204"/>
      <c r="D221" s="205" t="s">
        <v>73</v>
      </c>
      <c r="E221" s="206" t="s">
        <v>239</v>
      </c>
      <c r="F221" s="206" t="s">
        <v>240</v>
      </c>
      <c r="G221" s="204"/>
      <c r="H221" s="204"/>
      <c r="I221" s="207"/>
      <c r="J221" s="208">
        <f>BK221</f>
        <v>0</v>
      </c>
      <c r="K221" s="204"/>
      <c r="L221" s="209"/>
      <c r="M221" s="210"/>
      <c r="N221" s="211"/>
      <c r="O221" s="211"/>
      <c r="P221" s="212">
        <f>SUM(P222:P226)</f>
        <v>0</v>
      </c>
      <c r="Q221" s="211"/>
      <c r="R221" s="212">
        <f>SUM(R222:R226)</f>
        <v>0</v>
      </c>
      <c r="S221" s="211"/>
      <c r="T221" s="213">
        <f>SUM(T222:T226)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146</v>
      </c>
      <c r="AT221" s="215" t="s">
        <v>73</v>
      </c>
      <c r="AU221" s="215" t="s">
        <v>74</v>
      </c>
      <c r="AY221" s="214" t="s">
        <v>130</v>
      </c>
      <c r="BK221" s="216">
        <f>SUM(BK222:BK226)</f>
        <v>0</v>
      </c>
    </row>
    <row r="222" s="2" customFormat="1" ht="16.5" customHeight="1">
      <c r="A222" s="38"/>
      <c r="B222" s="39"/>
      <c r="C222" s="219" t="s">
        <v>553</v>
      </c>
      <c r="D222" s="219" t="s">
        <v>133</v>
      </c>
      <c r="E222" s="220" t="s">
        <v>629</v>
      </c>
      <c r="F222" s="221" t="s">
        <v>1198</v>
      </c>
      <c r="G222" s="222" t="s">
        <v>186</v>
      </c>
      <c r="H222" s="223">
        <v>1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39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244</v>
      </c>
      <c r="AT222" s="231" t="s">
        <v>133</v>
      </c>
      <c r="AU222" s="231" t="s">
        <v>82</v>
      </c>
      <c r="AY222" s="17" t="s">
        <v>130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82</v>
      </c>
      <c r="BK222" s="232">
        <f>ROUND(I222*H222,2)</f>
        <v>0</v>
      </c>
      <c r="BL222" s="17" t="s">
        <v>244</v>
      </c>
      <c r="BM222" s="231" t="s">
        <v>1339</v>
      </c>
    </row>
    <row r="223" s="2" customFormat="1" ht="16.5" customHeight="1">
      <c r="A223" s="38"/>
      <c r="B223" s="39"/>
      <c r="C223" s="219" t="s">
        <v>559</v>
      </c>
      <c r="D223" s="219" t="s">
        <v>133</v>
      </c>
      <c r="E223" s="220" t="s">
        <v>633</v>
      </c>
      <c r="F223" s="221" t="s">
        <v>634</v>
      </c>
      <c r="G223" s="222" t="s">
        <v>635</v>
      </c>
      <c r="H223" s="223">
        <v>72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39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244</v>
      </c>
      <c r="AT223" s="231" t="s">
        <v>133</v>
      </c>
      <c r="AU223" s="231" t="s">
        <v>82</v>
      </c>
      <c r="AY223" s="17" t="s">
        <v>130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82</v>
      </c>
      <c r="BK223" s="232">
        <f>ROUND(I223*H223,2)</f>
        <v>0</v>
      </c>
      <c r="BL223" s="17" t="s">
        <v>244</v>
      </c>
      <c r="BM223" s="231" t="s">
        <v>1340</v>
      </c>
    </row>
    <row r="224" s="2" customFormat="1" ht="16.5" customHeight="1">
      <c r="A224" s="38"/>
      <c r="B224" s="39"/>
      <c r="C224" s="219" t="s">
        <v>563</v>
      </c>
      <c r="D224" s="219" t="s">
        <v>133</v>
      </c>
      <c r="E224" s="220" t="s">
        <v>638</v>
      </c>
      <c r="F224" s="221" t="s">
        <v>639</v>
      </c>
      <c r="G224" s="222" t="s">
        <v>186</v>
      </c>
      <c r="H224" s="223">
        <v>1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39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244</v>
      </c>
      <c r="AT224" s="231" t="s">
        <v>133</v>
      </c>
      <c r="AU224" s="231" t="s">
        <v>82</v>
      </c>
      <c r="AY224" s="17" t="s">
        <v>130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82</v>
      </c>
      <c r="BK224" s="232">
        <f>ROUND(I224*H224,2)</f>
        <v>0</v>
      </c>
      <c r="BL224" s="17" t="s">
        <v>244</v>
      </c>
      <c r="BM224" s="231" t="s">
        <v>1341</v>
      </c>
    </row>
    <row r="225" s="2" customFormat="1" ht="21.75" customHeight="1">
      <c r="A225" s="38"/>
      <c r="B225" s="39"/>
      <c r="C225" s="219" t="s">
        <v>568</v>
      </c>
      <c r="D225" s="219" t="s">
        <v>133</v>
      </c>
      <c r="E225" s="220" t="s">
        <v>1037</v>
      </c>
      <c r="F225" s="221" t="s">
        <v>1202</v>
      </c>
      <c r="G225" s="222" t="s">
        <v>186</v>
      </c>
      <c r="H225" s="223">
        <v>1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39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244</v>
      </c>
      <c r="AT225" s="231" t="s">
        <v>133</v>
      </c>
      <c r="AU225" s="231" t="s">
        <v>82</v>
      </c>
      <c r="AY225" s="17" t="s">
        <v>130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82</v>
      </c>
      <c r="BK225" s="232">
        <f>ROUND(I225*H225,2)</f>
        <v>0</v>
      </c>
      <c r="BL225" s="17" t="s">
        <v>244</v>
      </c>
      <c r="BM225" s="231" t="s">
        <v>1342</v>
      </c>
    </row>
    <row r="226" s="2" customFormat="1" ht="24.15" customHeight="1">
      <c r="A226" s="38"/>
      <c r="B226" s="39"/>
      <c r="C226" s="219" t="s">
        <v>572</v>
      </c>
      <c r="D226" s="219" t="s">
        <v>133</v>
      </c>
      <c r="E226" s="220" t="s">
        <v>1204</v>
      </c>
      <c r="F226" s="221" t="s">
        <v>1205</v>
      </c>
      <c r="G226" s="222" t="s">
        <v>186</v>
      </c>
      <c r="H226" s="223">
        <v>1</v>
      </c>
      <c r="I226" s="224"/>
      <c r="J226" s="225">
        <f>ROUND(I226*H226,2)</f>
        <v>0</v>
      </c>
      <c r="K226" s="226"/>
      <c r="L226" s="44"/>
      <c r="M226" s="257" t="s">
        <v>1</v>
      </c>
      <c r="N226" s="258" t="s">
        <v>39</v>
      </c>
      <c r="O226" s="259"/>
      <c r="P226" s="260">
        <f>O226*H226</f>
        <v>0</v>
      </c>
      <c r="Q226" s="260">
        <v>0</v>
      </c>
      <c r="R226" s="260">
        <f>Q226*H226</f>
        <v>0</v>
      </c>
      <c r="S226" s="260">
        <v>0</v>
      </c>
      <c r="T226" s="261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244</v>
      </c>
      <c r="AT226" s="231" t="s">
        <v>133</v>
      </c>
      <c r="AU226" s="231" t="s">
        <v>82</v>
      </c>
      <c r="AY226" s="17" t="s">
        <v>130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82</v>
      </c>
      <c r="BK226" s="232">
        <f>ROUND(I226*H226,2)</f>
        <v>0</v>
      </c>
      <c r="BL226" s="17" t="s">
        <v>244</v>
      </c>
      <c r="BM226" s="231" t="s">
        <v>1343</v>
      </c>
    </row>
    <row r="227" s="2" customFormat="1" ht="6.96" customHeight="1">
      <c r="A227" s="38"/>
      <c r="B227" s="66"/>
      <c r="C227" s="67"/>
      <c r="D227" s="67"/>
      <c r="E227" s="67"/>
      <c r="F227" s="67"/>
      <c r="G227" s="67"/>
      <c r="H227" s="67"/>
      <c r="I227" s="67"/>
      <c r="J227" s="67"/>
      <c r="K227" s="67"/>
      <c r="L227" s="44"/>
      <c r="M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</row>
  </sheetData>
  <sheetProtection sheet="1" autoFilter="0" formatColumns="0" formatRows="0" objects="1" scenarios="1" spinCount="100000" saltValue="KW1aIzLki3Pew88Qasn5aIEtVz3Pe9SzF9ZBJnYSIes1fDGIk50KDlSrgddFm3L7qcEIjK0uprsEvzBcNDUCBA==" hashValue="gJntFXsljl+6d1RJKvYEDKsqbcTD6bban2xjeezIdAmX4mwSdu5PkXTivVh4NiidGmjq18y3hgVZ5EoORvTngQ==" algorithmName="SHA-512" password="CC35"/>
  <autoFilter ref="C122:K22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kotelna_u1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1344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14. 4. 2022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ROUND((SUM(BE118:BE121)),  2)</f>
        <v>0</v>
      </c>
      <c r="G33" s="38"/>
      <c r="H33" s="38"/>
      <c r="I33" s="155">
        <v>0.20999999999999999</v>
      </c>
      <c r="J33" s="154">
        <f>ROUND(((SUM(BE118:BE121))*I33),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ROUND((SUM(BF118:BF121)),  2)</f>
        <v>0</v>
      </c>
      <c r="G34" s="38"/>
      <c r="H34" s="38"/>
      <c r="I34" s="155">
        <v>0.14999999999999999</v>
      </c>
      <c r="J34" s="154">
        <f>ROUND(((SUM(BF118:BF121))*I34),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ROUND((SUM(BG118:BG121)),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ROUND((SUM(BH118:BH121)),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ROUND((SUM(BI118:BI121)),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kotelna_u1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06 - D 1.4.3 MĚŘENÍ A REGULACE - KOTELNA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14. 4. 2022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1345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kotelna_u1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06 - D 1.4.3 MĚŘENÍ A REGULACE - KOTELNA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14. 4. 2022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32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116</v>
      </c>
      <c r="D117" s="194" t="s">
        <v>59</v>
      </c>
      <c r="E117" s="194" t="s">
        <v>55</v>
      </c>
      <c r="F117" s="194" t="s">
        <v>56</v>
      </c>
      <c r="G117" s="194" t="s">
        <v>117</v>
      </c>
      <c r="H117" s="194" t="s">
        <v>118</v>
      </c>
      <c r="I117" s="194" t="s">
        <v>119</v>
      </c>
      <c r="J117" s="195" t="s">
        <v>108</v>
      </c>
      <c r="K117" s="196" t="s">
        <v>120</v>
      </c>
      <c r="L117" s="197"/>
      <c r="M117" s="100" t="s">
        <v>1</v>
      </c>
      <c r="N117" s="101" t="s">
        <v>38</v>
      </c>
      <c r="O117" s="101" t="s">
        <v>121</v>
      </c>
      <c r="P117" s="101" t="s">
        <v>122</v>
      </c>
      <c r="Q117" s="101" t="s">
        <v>123</v>
      </c>
      <c r="R117" s="101" t="s">
        <v>124</v>
      </c>
      <c r="S117" s="101" t="s">
        <v>125</v>
      </c>
      <c r="T117" s="102" t="s">
        <v>126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127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73</v>
      </c>
      <c r="AU118" s="17" t="s">
        <v>110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73</v>
      </c>
      <c r="E119" s="206" t="s">
        <v>128</v>
      </c>
      <c r="F119" s="206" t="s">
        <v>129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84</v>
      </c>
      <c r="AT119" s="215" t="s">
        <v>73</v>
      </c>
      <c r="AU119" s="215" t="s">
        <v>74</v>
      </c>
      <c r="AY119" s="214" t="s">
        <v>130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73</v>
      </c>
      <c r="E120" s="217" t="s">
        <v>1346</v>
      </c>
      <c r="F120" s="217" t="s">
        <v>1347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0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73</v>
      </c>
      <c r="AU120" s="215" t="s">
        <v>82</v>
      </c>
      <c r="AY120" s="214" t="s">
        <v>130</v>
      </c>
      <c r="BK120" s="216">
        <f>BK121</f>
        <v>0</v>
      </c>
    </row>
    <row r="121" s="2" customFormat="1" ht="16.5" customHeight="1">
      <c r="A121" s="38"/>
      <c r="B121" s="39"/>
      <c r="C121" s="219" t="s">
        <v>82</v>
      </c>
      <c r="D121" s="219" t="s">
        <v>133</v>
      </c>
      <c r="E121" s="220" t="s">
        <v>1348</v>
      </c>
      <c r="F121" s="221" t="s">
        <v>1349</v>
      </c>
      <c r="G121" s="222" t="s">
        <v>186</v>
      </c>
      <c r="H121" s="223">
        <v>1</v>
      </c>
      <c r="I121" s="224"/>
      <c r="J121" s="225">
        <f>ROUND(I121*H121,2)</f>
        <v>0</v>
      </c>
      <c r="K121" s="226"/>
      <c r="L121" s="44"/>
      <c r="M121" s="257" t="s">
        <v>1</v>
      </c>
      <c r="N121" s="258" t="s">
        <v>39</v>
      </c>
      <c r="O121" s="259"/>
      <c r="P121" s="260">
        <f>O121*H121</f>
        <v>0</v>
      </c>
      <c r="Q121" s="260">
        <v>0</v>
      </c>
      <c r="R121" s="260">
        <f>Q121*H121</f>
        <v>0</v>
      </c>
      <c r="S121" s="260">
        <v>0</v>
      </c>
      <c r="T121" s="261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137</v>
      </c>
      <c r="AT121" s="231" t="s">
        <v>133</v>
      </c>
      <c r="AU121" s="231" t="s">
        <v>84</v>
      </c>
      <c r="AY121" s="17" t="s">
        <v>130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82</v>
      </c>
      <c r="BK121" s="232">
        <f>ROUND(I121*H121,2)</f>
        <v>0</v>
      </c>
      <c r="BL121" s="17" t="s">
        <v>137</v>
      </c>
      <c r="BM121" s="231" t="s">
        <v>1350</v>
      </c>
    </row>
    <row r="122" s="2" customFormat="1" ht="6.96" customHeight="1">
      <c r="A122" s="38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44"/>
      <c r="M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</sheetData>
  <sheetProtection sheet="1" autoFilter="0" formatColumns="0" formatRows="0" objects="1" scenarios="1" spinCount="100000" saltValue="SIWAFDMTGWwtvfcWjJ1WgFu1OWLaPK3lEzmlNUKGZpgtp5GBxdz2rmxbBHZhbE489g8su0Lp9jHdbRILnm4hhA==" hashValue="i2eMPxjfT8FUYxk8855oTmJSEqh82Qoy+qOXLdE9zPlV86cJPkCjtcAYq28dU1Gjb0/XNIsvPi5wnPu4mCL6xw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kotelna_u1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1351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14. 4. 2022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ROUND((SUM(BE118:BE121)),  2)</f>
        <v>0</v>
      </c>
      <c r="G33" s="38"/>
      <c r="H33" s="38"/>
      <c r="I33" s="155">
        <v>0.20999999999999999</v>
      </c>
      <c r="J33" s="154">
        <f>ROUND(((SUM(BE118:BE121))*I33),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ROUND((SUM(BF118:BF121)),  2)</f>
        <v>0</v>
      </c>
      <c r="G34" s="38"/>
      <c r="H34" s="38"/>
      <c r="I34" s="155">
        <v>0.14999999999999999</v>
      </c>
      <c r="J34" s="154">
        <f>ROUND(((SUM(BF118:BF121))*I34),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ROUND((SUM(BG118:BG121)),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ROUND((SUM(BH118:BH121)),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ROUND((SUM(BI118:BI121)),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kotelna_u1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07 - D 1.4.3 MĚŘENÍ A REGULACE - ROZDĚLOVAČ 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14. 4. 2022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1352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kotelna_u1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07 - D 1.4.3 MĚŘENÍ A REGULACE - ROZDĚLOVAČ 2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14. 4. 2022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32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116</v>
      </c>
      <c r="D117" s="194" t="s">
        <v>59</v>
      </c>
      <c r="E117" s="194" t="s">
        <v>55</v>
      </c>
      <c r="F117" s="194" t="s">
        <v>56</v>
      </c>
      <c r="G117" s="194" t="s">
        <v>117</v>
      </c>
      <c r="H117" s="194" t="s">
        <v>118</v>
      </c>
      <c r="I117" s="194" t="s">
        <v>119</v>
      </c>
      <c r="J117" s="195" t="s">
        <v>108</v>
      </c>
      <c r="K117" s="196" t="s">
        <v>120</v>
      </c>
      <c r="L117" s="197"/>
      <c r="M117" s="100" t="s">
        <v>1</v>
      </c>
      <c r="N117" s="101" t="s">
        <v>38</v>
      </c>
      <c r="O117" s="101" t="s">
        <v>121</v>
      </c>
      <c r="P117" s="101" t="s">
        <v>122</v>
      </c>
      <c r="Q117" s="101" t="s">
        <v>123</v>
      </c>
      <c r="R117" s="101" t="s">
        <v>124</v>
      </c>
      <c r="S117" s="101" t="s">
        <v>125</v>
      </c>
      <c r="T117" s="102" t="s">
        <v>126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127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73</v>
      </c>
      <c r="AU118" s="17" t="s">
        <v>110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73</v>
      </c>
      <c r="E119" s="206" t="s">
        <v>128</v>
      </c>
      <c r="F119" s="206" t="s">
        <v>129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84</v>
      </c>
      <c r="AT119" s="215" t="s">
        <v>73</v>
      </c>
      <c r="AU119" s="215" t="s">
        <v>74</v>
      </c>
      <c r="AY119" s="214" t="s">
        <v>130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73</v>
      </c>
      <c r="E120" s="217" t="s">
        <v>1346</v>
      </c>
      <c r="F120" s="217" t="s">
        <v>1353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0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73</v>
      </c>
      <c r="AU120" s="215" t="s">
        <v>82</v>
      </c>
      <c r="AY120" s="214" t="s">
        <v>130</v>
      </c>
      <c r="BK120" s="216">
        <f>BK121</f>
        <v>0</v>
      </c>
    </row>
    <row r="121" s="2" customFormat="1" ht="16.5" customHeight="1">
      <c r="A121" s="38"/>
      <c r="B121" s="39"/>
      <c r="C121" s="219" t="s">
        <v>82</v>
      </c>
      <c r="D121" s="219" t="s">
        <v>133</v>
      </c>
      <c r="E121" s="220" t="s">
        <v>1354</v>
      </c>
      <c r="F121" s="221" t="s">
        <v>1355</v>
      </c>
      <c r="G121" s="222" t="s">
        <v>186</v>
      </c>
      <c r="H121" s="223">
        <v>1</v>
      </c>
      <c r="I121" s="224"/>
      <c r="J121" s="225">
        <f>ROUND(I121*H121,2)</f>
        <v>0</v>
      </c>
      <c r="K121" s="226"/>
      <c r="L121" s="44"/>
      <c r="M121" s="257" t="s">
        <v>1</v>
      </c>
      <c r="N121" s="258" t="s">
        <v>39</v>
      </c>
      <c r="O121" s="259"/>
      <c r="P121" s="260">
        <f>O121*H121</f>
        <v>0</v>
      </c>
      <c r="Q121" s="260">
        <v>0</v>
      </c>
      <c r="R121" s="260">
        <f>Q121*H121</f>
        <v>0</v>
      </c>
      <c r="S121" s="260">
        <v>0</v>
      </c>
      <c r="T121" s="261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137</v>
      </c>
      <c r="AT121" s="231" t="s">
        <v>133</v>
      </c>
      <c r="AU121" s="231" t="s">
        <v>84</v>
      </c>
      <c r="AY121" s="17" t="s">
        <v>130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82</v>
      </c>
      <c r="BK121" s="232">
        <f>ROUND(I121*H121,2)</f>
        <v>0</v>
      </c>
      <c r="BL121" s="17" t="s">
        <v>137</v>
      </c>
      <c r="BM121" s="231" t="s">
        <v>1356</v>
      </c>
    </row>
    <row r="122" s="2" customFormat="1" ht="6.96" customHeight="1">
      <c r="A122" s="38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44"/>
      <c r="M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</sheetData>
  <sheetProtection sheet="1" autoFilter="0" formatColumns="0" formatRows="0" objects="1" scenarios="1" spinCount="100000" saltValue="AoDXPtwOGRWBjWGIiDvtKGu2NOIlL3smaa0DzYlbbVz/knUYPLGjn24QbBOllFyDdvujuzFNYZvuiqHZJyituQ==" hashValue="FunmqI9vtObrr4wsw5ygfueTAIMeZuNzrHHIIQpZ7WFA0tCONBYtZ7AjQpcvycSfpMcM5Vp8gapLVabukFZofg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KROS\Kros4</dc:creator>
  <cp:lastModifiedBy>KROS\Kros4</cp:lastModifiedBy>
  <dcterms:created xsi:type="dcterms:W3CDTF">2022-04-14T13:21:24Z</dcterms:created>
  <dcterms:modified xsi:type="dcterms:W3CDTF">2022-04-14T13:21:42Z</dcterms:modified>
</cp:coreProperties>
</file>